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esktop\ASPTT Romans\"/>
    </mc:Choice>
  </mc:AlternateContent>
  <xr:revisionPtr revIDLastSave="0" documentId="8_{83D59B6E-949C-4FBF-B897-EF3DAD69FE39}" xr6:coauthVersionLast="47" xr6:coauthVersionMax="47" xr10:uidLastSave="{00000000-0000-0000-0000-000000000000}"/>
  <bookViews>
    <workbookView xWindow="-110" yWindow="-110" windowWidth="38620" windowHeight="21220" xr2:uid="{D3986A13-2152-403D-B2E5-6C84958B5B75}"/>
  </bookViews>
  <sheets>
    <sheet name="Liste Joueurs ASPTT Roman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cat1">[1]liste!#REF!</definedName>
    <definedName name="__dat1">[1]liste!#REF!</definedName>
    <definedName name="__or1">[1]liste!#REF!</definedName>
    <definedName name="__or2">[1]liste!#REF!</definedName>
    <definedName name="_cat1">[1]liste!#REF!</definedName>
    <definedName name="_dat1">[1]liste!#REF!</definedName>
    <definedName name="_xlnm._FilterDatabase" localSheetId="0" hidden="1">'Liste Joueurs ASPTT Romans'!$A$1:$AB$1</definedName>
    <definedName name="_or1">[1]liste!#REF!</definedName>
    <definedName name="_or2">[1]liste!#REF!</definedName>
    <definedName name="catégorie">[2]liste!#REF!</definedName>
    <definedName name="clpo">#REF!</definedName>
    <definedName name="clpo_22">#REF!</definedName>
    <definedName name="comp1">[1]liste!#REF!</definedName>
    <definedName name="compétition">[2]liste!#REF!</definedName>
    <definedName name="cv">[3]Données!$C$10</definedName>
    <definedName name="dat">[3]Données!$C$5</definedName>
    <definedName name="date">[2]liste!#REF!</definedName>
    <definedName name="date_22">#REF!</definedName>
    <definedName name="div">#REF!</definedName>
    <definedName name="div_22">#REF!</definedName>
    <definedName name="Dossard_T">'[4]TS-201b'!$C$145:$G$301</definedName>
    <definedName name="épreuve">[5]Engagés!$A$5</definedName>
    <definedName name="heu">[3]Données!$C$7</definedName>
    <definedName name="HEURE">#REF!</definedName>
    <definedName name="HEURE_22">#REF!</definedName>
    <definedName name="INSCRITS">[6]Inscrits!$A$7:$I$55</definedName>
    <definedName name="JA">[2]liste!#REF!</definedName>
    <definedName name="ja_22">#REF!</definedName>
    <definedName name="jb">#REF!</definedName>
    <definedName name="jb_22">#REF!</definedName>
    <definedName name="jc">#REF!</definedName>
    <definedName name="jc_22">#REF!</definedName>
    <definedName name="jd">#REF!</definedName>
    <definedName name="jd_22">#REF!</definedName>
    <definedName name="je">#REF!</definedName>
    <definedName name="je_22">#REF!</definedName>
    <definedName name="jf">#REF!</definedName>
    <definedName name="jf_22">#REF!</definedName>
    <definedName name="jr">#REF!</definedName>
    <definedName name="jr_22">#REF!</definedName>
    <definedName name="js">#REF!</definedName>
    <definedName name="js_22">#REF!</definedName>
    <definedName name="jt">#REF!</definedName>
    <definedName name="jt_22">#REF!</definedName>
    <definedName name="jx">#REF!</definedName>
    <definedName name="jx_22">#REF!</definedName>
    <definedName name="jy">#REF!</definedName>
    <definedName name="jy_22">#REF!</definedName>
    <definedName name="jz">#REF!</definedName>
    <definedName name="jz_22">#REF!</definedName>
    <definedName name="LCartons">#REF!</definedName>
    <definedName name="lieu">[7]Engagés!$A$7</definedName>
    <definedName name="Lig">[3]Données!$C$1</definedName>
    <definedName name="Liste_B">'[4]TS-201b'!$E$15:$J$143</definedName>
    <definedName name="Liste_J">'[4]TS-200'!$A$10:$L$906</definedName>
    <definedName name="Liste_SPIDD">'[4]Export SPIDD'!$I$1:$L$192</definedName>
    <definedName name="niv">[3]Données!$C$6</definedName>
    <definedName name="NP">'[8]Liste des parties'!$1:$1048576</definedName>
    <definedName name="orga1">[2]liste!#REF!</definedName>
    <definedName name="orga2">[2]liste!#REF!</definedName>
    <definedName name="organisateur1">[9]Engagés!$A$1</definedName>
    <definedName name="organisateur2">[9]Engagés!$A$2</definedName>
    <definedName name="pltab">#REF!</definedName>
    <definedName name="pltab_22">#REF!</definedName>
    <definedName name="poA">#REF!</definedName>
    <definedName name="poA_22">#REF!</definedName>
    <definedName name="poB">#REF!</definedName>
    <definedName name="poB_22">#REF!</definedName>
    <definedName name="poC">#REF!</definedName>
    <definedName name="poC_22">#REF!</definedName>
    <definedName name="poD">#REF!</definedName>
    <definedName name="poD_22">#REF!</definedName>
    <definedName name="poE">#REF!</definedName>
    <definedName name="poE_22">#REF!</definedName>
    <definedName name="poF">#REF!</definedName>
    <definedName name="poF_22">#REF!</definedName>
    <definedName name="poG">#REF!</definedName>
    <definedName name="poG_22">#REF!</definedName>
    <definedName name="poH">#REF!</definedName>
    <definedName name="poH_22">#REF!</definedName>
    <definedName name="ponum">#REF!</definedName>
    <definedName name="ponum_22">#REF!</definedName>
    <definedName name="pou">[3]Données!$C$4</definedName>
    <definedName name="saison">'[10]Engagés DXJ'!$R$1</definedName>
    <definedName name="Salles">[3]Clubs!$A$4:$Q$212</definedName>
    <definedName name="sex">[3]Données!$C$3</definedName>
    <definedName name="tableau">[5]Engagés!$A$6</definedName>
    <definedName name="TCartons">#REF!</definedName>
    <definedName name="TF">#REF!</definedName>
    <definedName name="TF_22">#REF!</definedName>
    <definedName name="TIR">#REF!</definedName>
    <definedName name="TIR_22">#REF!</definedName>
    <definedName name="Titre1">[11]!Calendrier[[#Headers],[Date]]</definedName>
    <definedName name="tour">[12]liste!#REF!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53" i="1" l="1"/>
  <c r="AB53" i="1"/>
  <c r="AA53" i="1"/>
  <c r="Y53" i="1"/>
  <c r="W53" i="1"/>
  <c r="V53" i="1"/>
  <c r="U53" i="1"/>
  <c r="T53" i="1"/>
  <c r="S53" i="1"/>
  <c r="R53" i="1"/>
  <c r="Q53" i="1"/>
  <c r="P53" i="1"/>
  <c r="O53" i="1"/>
  <c r="G53" i="1"/>
  <c r="F53" i="1"/>
  <c r="E53" i="1"/>
  <c r="AD52" i="1"/>
  <c r="AB52" i="1"/>
  <c r="AA52" i="1"/>
  <c r="Y52" i="1"/>
  <c r="W52" i="1"/>
  <c r="U52" i="1"/>
  <c r="S52" i="1"/>
  <c r="Q52" i="1"/>
  <c r="P52" i="1"/>
  <c r="O52" i="1"/>
  <c r="G52" i="1"/>
  <c r="F52" i="1"/>
  <c r="E52" i="1"/>
  <c r="AA51" i="1"/>
  <c r="S51" i="1"/>
  <c r="G51" i="1"/>
  <c r="AD50" i="1"/>
  <c r="AD51" i="1" s="1"/>
  <c r="AB50" i="1"/>
  <c r="AB51" i="1" s="1"/>
  <c r="AA50" i="1"/>
  <c r="Y50" i="1"/>
  <c r="Y51" i="1" s="1"/>
  <c r="W50" i="1"/>
  <c r="W51" i="1" s="1"/>
  <c r="U50" i="1"/>
  <c r="U51" i="1" s="1"/>
  <c r="S50" i="1"/>
  <c r="Q50" i="1"/>
  <c r="Q51" i="1" s="1"/>
  <c r="O50" i="1"/>
  <c r="G50" i="1"/>
  <c r="F50" i="1"/>
  <c r="E50" i="1"/>
  <c r="K48" i="1"/>
  <c r="M48" i="1" s="1"/>
  <c r="N48" i="1" s="1"/>
  <c r="AC48" i="1" s="1"/>
  <c r="K47" i="1"/>
  <c r="M47" i="1" s="1"/>
  <c r="N47" i="1" s="1"/>
  <c r="J47" i="1"/>
  <c r="H47" i="1"/>
  <c r="N46" i="1"/>
  <c r="J46" i="1"/>
  <c r="K46" i="1" s="1"/>
  <c r="M46" i="1" s="1"/>
  <c r="H46" i="1"/>
  <c r="K45" i="1"/>
  <c r="M45" i="1" s="1"/>
  <c r="N45" i="1" s="1"/>
  <c r="J45" i="1"/>
  <c r="I45" i="1"/>
  <c r="H45" i="1"/>
  <c r="J44" i="1"/>
  <c r="K44" i="1" s="1"/>
  <c r="M44" i="1" s="1"/>
  <c r="N44" i="1" s="1"/>
  <c r="I44" i="1"/>
  <c r="H44" i="1" s="1"/>
  <c r="J43" i="1"/>
  <c r="I43" i="1"/>
  <c r="M42" i="1"/>
  <c r="N42" i="1" s="1"/>
  <c r="K42" i="1"/>
  <c r="H42" i="1"/>
  <c r="AC42" i="1" s="1"/>
  <c r="N41" i="1"/>
  <c r="M41" i="1"/>
  <c r="K41" i="1"/>
  <c r="H41" i="1"/>
  <c r="AC40" i="1"/>
  <c r="J40" i="1"/>
  <c r="K40" i="1" s="1"/>
  <c r="M40" i="1" s="1"/>
  <c r="N40" i="1" s="1"/>
  <c r="I40" i="1"/>
  <c r="H40" i="1" s="1"/>
  <c r="J39" i="1"/>
  <c r="I39" i="1"/>
  <c r="M38" i="1"/>
  <c r="N38" i="1" s="1"/>
  <c r="K38" i="1"/>
  <c r="H38" i="1"/>
  <c r="AC38" i="1" s="1"/>
  <c r="J37" i="1"/>
  <c r="I37" i="1"/>
  <c r="M36" i="1"/>
  <c r="N36" i="1" s="1"/>
  <c r="J36" i="1"/>
  <c r="I36" i="1"/>
  <c r="K36" i="1" s="1"/>
  <c r="H36" i="1"/>
  <c r="K35" i="1"/>
  <c r="M35" i="1" s="1"/>
  <c r="N35" i="1" s="1"/>
  <c r="J35" i="1"/>
  <c r="I35" i="1"/>
  <c r="H35" i="1"/>
  <c r="AC34" i="1"/>
  <c r="J34" i="1"/>
  <c r="K34" i="1" s="1"/>
  <c r="M34" i="1" s="1"/>
  <c r="N34" i="1" s="1"/>
  <c r="I34" i="1"/>
  <c r="H34" i="1" s="1"/>
  <c r="I33" i="1"/>
  <c r="K33" i="1" s="1"/>
  <c r="M33" i="1" s="1"/>
  <c r="N33" i="1" s="1"/>
  <c r="H33" i="1"/>
  <c r="K32" i="1"/>
  <c r="M32" i="1" s="1"/>
  <c r="N32" i="1" s="1"/>
  <c r="J32" i="1"/>
  <c r="I32" i="1"/>
  <c r="H32" i="1"/>
  <c r="AC32" i="1" s="1"/>
  <c r="J31" i="1"/>
  <c r="K31" i="1" s="1"/>
  <c r="M31" i="1" s="1"/>
  <c r="N31" i="1" s="1"/>
  <c r="I31" i="1"/>
  <c r="H31" i="1" s="1"/>
  <c r="AC31" i="1" s="1"/>
  <c r="N30" i="1"/>
  <c r="I30" i="1"/>
  <c r="K30" i="1" s="1"/>
  <c r="M30" i="1" s="1"/>
  <c r="H30" i="1"/>
  <c r="AC30" i="1" s="1"/>
  <c r="K29" i="1"/>
  <c r="M29" i="1" s="1"/>
  <c r="N29" i="1" s="1"/>
  <c r="I29" i="1"/>
  <c r="H29" i="1" s="1"/>
  <c r="J28" i="1"/>
  <c r="I28" i="1"/>
  <c r="M27" i="1"/>
  <c r="N27" i="1" s="1"/>
  <c r="K27" i="1"/>
  <c r="I27" i="1"/>
  <c r="H27" i="1"/>
  <c r="AC27" i="1" s="1"/>
  <c r="N26" i="1"/>
  <c r="J26" i="1"/>
  <c r="I26" i="1"/>
  <c r="J25" i="1"/>
  <c r="I25" i="1"/>
  <c r="K25" i="1" s="1"/>
  <c r="M25" i="1" s="1"/>
  <c r="N25" i="1" s="1"/>
  <c r="H25" i="1"/>
  <c r="N24" i="1"/>
  <c r="J24" i="1"/>
  <c r="K24" i="1" s="1"/>
  <c r="I24" i="1"/>
  <c r="H24" i="1" s="1"/>
  <c r="AC24" i="1" s="1"/>
  <c r="N23" i="1"/>
  <c r="J23" i="1"/>
  <c r="K23" i="1" s="1"/>
  <c r="M23" i="1" s="1"/>
  <c r="H23" i="1"/>
  <c r="K22" i="1"/>
  <c r="M22" i="1" s="1"/>
  <c r="N22" i="1" s="1"/>
  <c r="J22" i="1"/>
  <c r="I22" i="1"/>
  <c r="H22" i="1"/>
  <c r="J21" i="1"/>
  <c r="K21" i="1" s="1"/>
  <c r="M21" i="1" s="1"/>
  <c r="N21" i="1" s="1"/>
  <c r="I21" i="1"/>
  <c r="H21" i="1" s="1"/>
  <c r="N20" i="1"/>
  <c r="M20" i="1"/>
  <c r="K20" i="1"/>
  <c r="H20" i="1"/>
  <c r="AC20" i="1" s="1"/>
  <c r="AC19" i="1"/>
  <c r="N19" i="1"/>
  <c r="M19" i="1"/>
  <c r="H19" i="1"/>
  <c r="K18" i="1"/>
  <c r="M18" i="1" s="1"/>
  <c r="N18" i="1" s="1"/>
  <c r="H18" i="1"/>
  <c r="AC18" i="1" s="1"/>
  <c r="K17" i="1"/>
  <c r="M17" i="1" s="1"/>
  <c r="N17" i="1" s="1"/>
  <c r="I17" i="1"/>
  <c r="H17" i="1" s="1"/>
  <c r="I16" i="1"/>
  <c r="K16" i="1" s="1"/>
  <c r="M16" i="1" s="1"/>
  <c r="N16" i="1" s="1"/>
  <c r="L15" i="1"/>
  <c r="M15" i="1" s="1"/>
  <c r="N15" i="1" s="1"/>
  <c r="K15" i="1"/>
  <c r="J15" i="1"/>
  <c r="H15" i="1"/>
  <c r="K14" i="1"/>
  <c r="M14" i="1" s="1"/>
  <c r="N14" i="1" s="1"/>
  <c r="AC14" i="1" s="1"/>
  <c r="I14" i="1"/>
  <c r="H14" i="1" s="1"/>
  <c r="M13" i="1"/>
  <c r="N13" i="1" s="1"/>
  <c r="J13" i="1"/>
  <c r="I13" i="1"/>
  <c r="K13" i="1" s="1"/>
  <c r="K12" i="1"/>
  <c r="M12" i="1" s="1"/>
  <c r="N12" i="1" s="1"/>
  <c r="AC12" i="1" s="1"/>
  <c r="M11" i="1"/>
  <c r="N11" i="1" s="1"/>
  <c r="K11" i="1"/>
  <c r="I11" i="1"/>
  <c r="H11" i="1" s="1"/>
  <c r="AC11" i="1" s="1"/>
  <c r="J10" i="1"/>
  <c r="I10" i="1"/>
  <c r="J9" i="1"/>
  <c r="I9" i="1"/>
  <c r="K9" i="1" s="1"/>
  <c r="M9" i="1" s="1"/>
  <c r="N9" i="1" s="1"/>
  <c r="H9" i="1"/>
  <c r="M8" i="1"/>
  <c r="N8" i="1" s="1"/>
  <c r="K8" i="1"/>
  <c r="J8" i="1"/>
  <c r="I8" i="1"/>
  <c r="H8" i="1"/>
  <c r="AC8" i="1" s="1"/>
  <c r="N7" i="1"/>
  <c r="J7" i="1"/>
  <c r="H7" i="1"/>
  <c r="AC7" i="1" s="1"/>
  <c r="L6" i="1"/>
  <c r="AC6" i="1" s="1"/>
  <c r="K6" i="1"/>
  <c r="M6" i="1" s="1"/>
  <c r="N6" i="1" s="1"/>
  <c r="J6" i="1"/>
  <c r="H6" i="1"/>
  <c r="N5" i="1"/>
  <c r="K5" i="1"/>
  <c r="I5" i="1"/>
  <c r="H5" i="1"/>
  <c r="AC5" i="1" s="1"/>
  <c r="AC4" i="1"/>
  <c r="K4" i="1"/>
  <c r="M4" i="1" s="1"/>
  <c r="N4" i="1" s="1"/>
  <c r="H4" i="1"/>
  <c r="K3" i="1"/>
  <c r="H3" i="1"/>
  <c r="M2" i="1"/>
  <c r="N2" i="1" s="1"/>
  <c r="K2" i="1"/>
  <c r="H2" i="1"/>
  <c r="AC9" i="1" l="1"/>
  <c r="AC25" i="1"/>
  <c r="H26" i="1"/>
  <c r="AC26" i="1" s="1"/>
  <c r="K26" i="1"/>
  <c r="H43" i="1"/>
  <c r="AC43" i="1" s="1"/>
  <c r="K43" i="1"/>
  <c r="M43" i="1" s="1"/>
  <c r="N43" i="1" s="1"/>
  <c r="AC21" i="1"/>
  <c r="AC36" i="1"/>
  <c r="AC44" i="1"/>
  <c r="J52" i="1"/>
  <c r="I52" i="1"/>
  <c r="H13" i="1"/>
  <c r="AC13" i="1" s="1"/>
  <c r="AC15" i="1"/>
  <c r="AC17" i="1"/>
  <c r="AC22" i="1"/>
  <c r="AC23" i="1"/>
  <c r="AC45" i="1"/>
  <c r="AC46" i="1"/>
  <c r="AC47" i="1"/>
  <c r="F51" i="1"/>
  <c r="H28" i="1"/>
  <c r="K28" i="1"/>
  <c r="M28" i="1" s="1"/>
  <c r="N28" i="1" s="1"/>
  <c r="M3" i="1"/>
  <c r="N3" i="1" s="1"/>
  <c r="N52" i="1" s="1"/>
  <c r="L52" i="1"/>
  <c r="L53" i="1"/>
  <c r="H10" i="1"/>
  <c r="K10" i="1"/>
  <c r="M10" i="1" s="1"/>
  <c r="N10" i="1" s="1"/>
  <c r="AC35" i="1"/>
  <c r="H37" i="1"/>
  <c r="K37" i="1"/>
  <c r="M37" i="1" s="1"/>
  <c r="N37" i="1" s="1"/>
  <c r="AC41" i="1"/>
  <c r="J53" i="1"/>
  <c r="H16" i="1"/>
  <c r="AC16" i="1" s="1"/>
  <c r="AC29" i="1"/>
  <c r="AC33" i="1"/>
  <c r="H39" i="1"/>
  <c r="K39" i="1"/>
  <c r="M39" i="1" s="1"/>
  <c r="N39" i="1" s="1"/>
  <c r="AC2" i="1"/>
  <c r="J51" i="1"/>
  <c r="I53" i="1"/>
  <c r="I50" i="1"/>
  <c r="H51" i="1" l="1"/>
  <c r="AC39" i="1"/>
  <c r="AC10" i="1"/>
  <c r="M50" i="1"/>
  <c r="AC28" i="1"/>
  <c r="K52" i="1"/>
  <c r="AC3" i="1"/>
  <c r="AC37" i="1"/>
  <c r="M53" i="1"/>
  <c r="K50" i="1"/>
  <c r="K51" i="1" s="1"/>
  <c r="K53" i="1"/>
  <c r="H52" i="1"/>
  <c r="M52" i="1"/>
  <c r="N53" i="1"/>
  <c r="M51" i="1" l="1"/>
  <c r="L51" i="1"/>
  <c r="O51" i="1"/>
</calcChain>
</file>

<file path=xl/sharedStrings.xml><?xml version="1.0" encoding="utf-8"?>
<sst xmlns="http://schemas.openxmlformats.org/spreadsheetml/2006/main" count="224" uniqueCount="174">
  <si>
    <t>Nom</t>
  </si>
  <si>
    <t>Prénom</t>
  </si>
  <si>
    <t>N° Licence</t>
  </si>
  <si>
    <t>Sexe</t>
  </si>
  <si>
    <t>0723</t>
  </si>
  <si>
    <t>0823</t>
  </si>
  <si>
    <t>0923</t>
  </si>
  <si>
    <t>Progression 0923</t>
  </si>
  <si>
    <t>1023</t>
  </si>
  <si>
    <t>Progression 1023</t>
  </si>
  <si>
    <t>1123</t>
  </si>
  <si>
    <t>Progression 1123</t>
  </si>
  <si>
    <t>1223</t>
  </si>
  <si>
    <t>Progression 1223</t>
  </si>
  <si>
    <t>0124</t>
  </si>
  <si>
    <t>Progression 0124</t>
  </si>
  <si>
    <t>0224</t>
  </si>
  <si>
    <t>Progression 0224</t>
  </si>
  <si>
    <t>0324</t>
  </si>
  <si>
    <t>Progression 0324</t>
  </si>
  <si>
    <t>0424</t>
  </si>
  <si>
    <t>Progression 0424</t>
  </si>
  <si>
    <t>0524</t>
  </si>
  <si>
    <t>Progression 0524</t>
  </si>
  <si>
    <t>0624</t>
  </si>
  <si>
    <t>Progression 0624</t>
  </si>
  <si>
    <t>0724</t>
  </si>
  <si>
    <t>0824</t>
  </si>
  <si>
    <t>PROGRESSION SAISON 2023-2024</t>
  </si>
  <si>
    <t>0924</t>
  </si>
  <si>
    <t>KOSTANTINOPOULOS</t>
  </si>
  <si>
    <t>Konstantinos</t>
  </si>
  <si>
    <t>4710710</t>
  </si>
  <si>
    <t>M</t>
  </si>
  <si>
    <t>LLORCA</t>
  </si>
  <si>
    <t>Damien</t>
  </si>
  <si>
    <t>11340010</t>
  </si>
  <si>
    <t>BETELU</t>
  </si>
  <si>
    <t>Remi</t>
  </si>
  <si>
    <t>645675</t>
  </si>
  <si>
    <t>MAZAUD</t>
  </si>
  <si>
    <t>Corentin</t>
  </si>
  <si>
    <t>0111800</t>
  </si>
  <si>
    <t>BIRO LEVESCOT</t>
  </si>
  <si>
    <t>Loris</t>
  </si>
  <si>
    <t>748933</t>
  </si>
  <si>
    <t>ZANELLA</t>
  </si>
  <si>
    <t>Victor</t>
  </si>
  <si>
    <t>2616398</t>
  </si>
  <si>
    <t>DEGRANGE</t>
  </si>
  <si>
    <t>Dorian</t>
  </si>
  <si>
    <t>6925390</t>
  </si>
  <si>
    <t>MARION</t>
  </si>
  <si>
    <t>Sebastien</t>
  </si>
  <si>
    <t>3816358</t>
  </si>
  <si>
    <t>GIRARD</t>
  </si>
  <si>
    <t>Mathias</t>
  </si>
  <si>
    <t>267226</t>
  </si>
  <si>
    <t>SOUFFLET</t>
  </si>
  <si>
    <t>Bruno</t>
  </si>
  <si>
    <t>013374</t>
  </si>
  <si>
    <t>BUTTARD</t>
  </si>
  <si>
    <t>Maxence</t>
  </si>
  <si>
    <t>3815524</t>
  </si>
  <si>
    <t>DALLARD</t>
  </si>
  <si>
    <t>Mathieu</t>
  </si>
  <si>
    <t>2612258</t>
  </si>
  <si>
    <t>GUERIN</t>
  </si>
  <si>
    <t>Frédéric</t>
  </si>
  <si>
    <t>8512372</t>
  </si>
  <si>
    <t>ANGELLE</t>
  </si>
  <si>
    <t>Alexandre</t>
  </si>
  <si>
    <t>7112952</t>
  </si>
  <si>
    <t>OLIVIER</t>
  </si>
  <si>
    <t>Stéphane</t>
  </si>
  <si>
    <t>6938649</t>
  </si>
  <si>
    <t>THIBAUT</t>
  </si>
  <si>
    <t>Etienne</t>
  </si>
  <si>
    <t>3810661</t>
  </si>
  <si>
    <t>FEUGIER</t>
  </si>
  <si>
    <t>Axel</t>
  </si>
  <si>
    <t>265957</t>
  </si>
  <si>
    <t>Vivien</t>
  </si>
  <si>
    <t>265015</t>
  </si>
  <si>
    <t>SHEPENS</t>
  </si>
  <si>
    <t>Grégory</t>
  </si>
  <si>
    <t>263105</t>
  </si>
  <si>
    <t>SIMAO</t>
  </si>
  <si>
    <t>Olivier</t>
  </si>
  <si>
    <t>216321</t>
  </si>
  <si>
    <t>VOSSEY</t>
  </si>
  <si>
    <t>Jean-Baptiste</t>
  </si>
  <si>
    <t>264415</t>
  </si>
  <si>
    <t>BREYTON</t>
  </si>
  <si>
    <t>Léna</t>
  </si>
  <si>
    <t>2615590</t>
  </si>
  <si>
    <t>F</t>
  </si>
  <si>
    <t>PEINADO</t>
  </si>
  <si>
    <t>2613507</t>
  </si>
  <si>
    <t>MONTERRAT</t>
  </si>
  <si>
    <t>Samuel</t>
  </si>
  <si>
    <t>3810606</t>
  </si>
  <si>
    <t>BEUCHER</t>
  </si>
  <si>
    <t>Pascal</t>
  </si>
  <si>
    <t>263896</t>
  </si>
  <si>
    <t>FREICHE</t>
  </si>
  <si>
    <t>Michel</t>
  </si>
  <si>
    <t>2610481</t>
  </si>
  <si>
    <t>TRUDDAIU</t>
  </si>
  <si>
    <t>Matis</t>
  </si>
  <si>
    <t>2619819</t>
  </si>
  <si>
    <t>TEISSIER</t>
  </si>
  <si>
    <t>Richard</t>
  </si>
  <si>
    <t>2615626</t>
  </si>
  <si>
    <t>SHAIKH</t>
  </si>
  <si>
    <t>Rehan</t>
  </si>
  <si>
    <t>2618859</t>
  </si>
  <si>
    <t>ROUX</t>
  </si>
  <si>
    <t>David</t>
  </si>
  <si>
    <t>2617831</t>
  </si>
  <si>
    <t>BESSET</t>
  </si>
  <si>
    <t>Benoit</t>
  </si>
  <si>
    <t>265920</t>
  </si>
  <si>
    <t>GLISIC</t>
  </si>
  <si>
    <t>Zoran</t>
  </si>
  <si>
    <t>3826789</t>
  </si>
  <si>
    <t>FERRARI</t>
  </si>
  <si>
    <t>Bastien</t>
  </si>
  <si>
    <t>384780</t>
  </si>
  <si>
    <t>FONTANA</t>
  </si>
  <si>
    <t>Louane</t>
  </si>
  <si>
    <t>2618869</t>
  </si>
  <si>
    <t>CLEP</t>
  </si>
  <si>
    <t>Jean-Jacques</t>
  </si>
  <si>
    <t>5955777</t>
  </si>
  <si>
    <t>LELIEVRE</t>
  </si>
  <si>
    <t>Aaron</t>
  </si>
  <si>
    <t>2619369</t>
  </si>
  <si>
    <t>SAULIOT</t>
  </si>
  <si>
    <t>Jacques</t>
  </si>
  <si>
    <t>26154</t>
  </si>
  <si>
    <t>Lubin</t>
  </si>
  <si>
    <t>2618103</t>
  </si>
  <si>
    <t>LEVEQUE</t>
  </si>
  <si>
    <t>Mathurin</t>
  </si>
  <si>
    <t>2619921</t>
  </si>
  <si>
    <t>PEATIER</t>
  </si>
  <si>
    <t>Christophe</t>
  </si>
  <si>
    <t>072184</t>
  </si>
  <si>
    <t>KING</t>
  </si>
  <si>
    <t>William</t>
  </si>
  <si>
    <t>2617839</t>
  </si>
  <si>
    <t>ROHAUT</t>
  </si>
  <si>
    <t>Philippe</t>
  </si>
  <si>
    <t>807319</t>
  </si>
  <si>
    <t>MENELET</t>
  </si>
  <si>
    <t>Jérémy</t>
  </si>
  <si>
    <t>2612686</t>
  </si>
  <si>
    <t>NICOLETTI</t>
  </si>
  <si>
    <t>2614025</t>
  </si>
  <si>
    <t>BRUN</t>
  </si>
  <si>
    <t>Anatole</t>
  </si>
  <si>
    <t>2620458</t>
  </si>
  <si>
    <t>CALIBRE</t>
  </si>
  <si>
    <t>Anselme</t>
  </si>
  <si>
    <t>2619407</t>
  </si>
  <si>
    <t>SALLES</t>
  </si>
  <si>
    <t>2618106</t>
  </si>
  <si>
    <t>SOMME DES POINTS</t>
  </si>
  <si>
    <t>Progression totale</t>
  </si>
  <si>
    <t>Moyenne des points</t>
  </si>
  <si>
    <t>Mediane des points</t>
  </si>
  <si>
    <t>Classement sur Internet</t>
  </si>
  <si>
    <t>https://www.pingpocket.fr/#page-6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</si>
</sst>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0" fontId="2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4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0" xfId="0" applyFont="1" applyBorder="1"/>
    <xf numFmtId="0" fontId="0" fillId="0" borderId="10" xfId="0" applyBorder="1"/>
    <xf numFmtId="4" fontId="0" fillId="0" borderId="10" xfId="0" applyNumberFormat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0" xfId="0" applyFont="1"/>
    <xf numFmtId="0" fontId="3" fillId="0" borderId="0" xfId="1" applyBorder="1"/>
    <xf numFmtId="2" fontId="0" fillId="0" borderId="0" xfId="0" applyNumberFormat="1"/>
  </cellXfs>
  <cellStyles count="2">
    <cellStyle name="Lien hypertexte" xfId="1" builtinId="8"/>
    <cellStyle name="Normal" xfId="0" builtinId="0"/>
  </cellStyles>
  <dxfs count="38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family val="2"/>
      </font>
      <numFmt numFmtId="19" formatCode="dd/mm/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%20documents/FFTT/CFA/Poules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FTT/CFA/Comp&#233;titions/France%20Cadets-Juniors/DXJ1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90069944-my.sharepoint.com/personal/jean-baptiste_vosseyfalavel_fr/Documents/PING%20CLASSEMENT%20onedrive.xlsx" TargetMode="External"/><Relationship Id="rId1" Type="http://schemas.openxmlformats.org/officeDocument/2006/relationships/externalLinkPath" Target="https://c90069944-my.sharepoint.com/personal/jean-baptiste_vosseyfalavel_fr/Documents/PING%20CLASSEMENT%20onedriv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minique/Bases%20de%20travail/Crit&#233;rium%20f&#233;d&#233;ral/Comp&#233;titions/V&#233;t&#233;rans/Edition%202001/VD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minique/Bases%20de%20travail/Crit&#233;rium%20f&#233;d&#233;ral/Nouvelles%20Pou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chiers/TT/LBN/JA2/CHP/Feuille%20de%20rencontre%20Maj%202013_09_16%20G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chiers/TT/F&#233;d&#233;/CFA/CFN1/CFN1_2018_2019_T4_Pont%20a%20Mousson/TAS/CFN1_2018_Gestion%20TAS_V08_Int_20181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FTT/CFA/Comp&#233;titions/CORPO/Corpo2000/S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DIS\omen\Users\Patrick\Desktop\Formation\2009_2010\UV%20JA2%202009%20PR%20V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FTT/Crit&#233;rium%20F&#233;d&#233;ral/TAB32CF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DIS\omen\Users\Patrick\Desktop\Formation\2009_2010\16KI%20-%2016J%20-%20KOCltInt-JA900v3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rit&#233;rium%20F&#233;d&#233;ral/Tableau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ite Internet pour classement"/>
      <sheetName val="CLASSEMENT JB VOSSEY"/>
      <sheetName val="Compte FFTT"/>
      <sheetName val="Tournoi"/>
      <sheetName val="Liste des rencontres"/>
      <sheetName val="Grille calcul points"/>
      <sheetName val="Liste Joueurs ASPTT Romans"/>
      <sheetName val="Calendrier prévisionnel ping"/>
      <sheetName val="Calendrier"/>
      <sheetName val="Bilan individuel compét"/>
      <sheetName val="Liste Parties officielles"/>
      <sheetName val="statistiques"/>
      <sheetName val="donnees"/>
      <sheetName val="graphiques"/>
      <sheetName val="tableau avec filtre"/>
      <sheetName val="TCD"/>
      <sheetName val="tcd classement"/>
      <sheetName val="CE Phase 1 - 2023-2024"/>
      <sheetName val="Buteurs Champnat Phase 1 23-24"/>
      <sheetName val="CE Phase 2 - 2023-2024"/>
      <sheetName val="Buteurs Champnat Phase 2 23-24"/>
      <sheetName val="Regle départage équipe"/>
      <sheetName val="1er tour Indiv 15-10-23 -LeTeil"/>
      <sheetName val="2e tour indiv 03-12-23 Tournon"/>
      <sheetName val="Finale par Classement"/>
      <sheetName val="PING CLASSEMENT onedri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ubs"/>
      <sheetName val="Licenciés"/>
      <sheetName val="Explications"/>
      <sheetName val="Données"/>
      <sheetName val="Verso de la feuille"/>
      <sheetName val="Fle Comp 4J N"/>
      <sheetName val="F 4J N"/>
      <sheetName val="A 4J N"/>
      <sheetName val="Fle Comp 4J R"/>
      <sheetName val="F 4J R"/>
      <sheetName val="A 4J R"/>
      <sheetName val="Fle Comp 6J Score acquis"/>
      <sheetName val="F 6J Score acquis N"/>
      <sheetName val="Arb 6J Score acquis N"/>
      <sheetName val="F 6J Score acquis"/>
      <sheetName val="Arb 6J Score acquis"/>
      <sheetName val="Fle Comp 6J Ttes parties jouées"/>
      <sheetName val="F 6J Ttes parties jouées"/>
      <sheetName val="Arb 6J Ttes parties jouées"/>
      <sheetName val="F 3J"/>
      <sheetName val="A 3J"/>
      <sheetName val="F 2J"/>
      <sheetName val="A 2J"/>
      <sheetName val="Fle Comp PRO"/>
      <sheetName val="F PRO"/>
      <sheetName val="Arb PRO"/>
    </sheetNames>
    <sheetDataSet>
      <sheetData sheetId="0">
        <row r="4">
          <cell r="A4" t="str">
            <v>Club no</v>
          </cell>
          <cell r="B4" t="str">
            <v>Club nom</v>
          </cell>
          <cell r="C4" t="str">
            <v>Cor. nom</v>
          </cell>
          <cell r="D4" t="str">
            <v>Cor. prénom</v>
          </cell>
          <cell r="E4" t="str">
            <v>Cor. adresse 1</v>
          </cell>
          <cell r="F4" t="str">
            <v>Cor. adresse 2</v>
          </cell>
          <cell r="G4" t="str">
            <v>CP</v>
          </cell>
          <cell r="H4" t="str">
            <v>Cor. ville</v>
          </cell>
          <cell r="I4" t="str">
            <v>Cor. téléphone</v>
          </cell>
          <cell r="J4" t="str">
            <v>DPT</v>
          </cell>
          <cell r="K4" t="str">
            <v>CF</v>
          </cell>
          <cell r="L4" t="str">
            <v>Nb lic</v>
          </cell>
          <cell r="M4" t="str">
            <v>Ren</v>
          </cell>
          <cell r="N4" t="str">
            <v>Mail correspondant</v>
          </cell>
          <cell r="O4" t="str">
            <v>Salle nom</v>
          </cell>
          <cell r="P4" t="str">
            <v>Salle adresse</v>
          </cell>
          <cell r="Q4" t="str">
            <v>Salle ville</v>
          </cell>
        </row>
        <row r="5">
          <cell r="A5">
            <v>18760221</v>
          </cell>
          <cell r="B5" t="str">
            <v>A AMICALE COURONNAISE</v>
          </cell>
          <cell r="C5" t="str">
            <v>HOUDMONT</v>
          </cell>
          <cell r="D5" t="str">
            <v>Catherine</v>
          </cell>
          <cell r="E5" t="str">
            <v>262 AVENUE JEAN JAURES</v>
          </cell>
          <cell r="G5" t="str">
            <v> 76650</v>
          </cell>
          <cell r="H5" t="str">
            <v>PETIT COURONNE</v>
          </cell>
          <cell r="I5" t="str">
            <v> 0232117557</v>
          </cell>
          <cell r="O5" t="str">
            <v>HALL SPORTIF DUVIVIER</v>
          </cell>
          <cell r="P5" t="str">
            <v>L'ARCHIPEL</v>
          </cell>
          <cell r="Q5" t="str">
            <v>PETIT COURONNE</v>
          </cell>
        </row>
        <row r="6">
          <cell r="A6">
            <v>18270030</v>
          </cell>
          <cell r="B6" t="str">
            <v>A S BRETEUIL</v>
          </cell>
          <cell r="C6" t="str">
            <v>FABRE</v>
          </cell>
          <cell r="D6" t="str">
            <v>Guy</v>
          </cell>
          <cell r="E6" t="str">
            <v>4,Rue de la Haye Fremont </v>
          </cell>
          <cell r="G6" t="str">
            <v> 27160</v>
          </cell>
          <cell r="H6" t="str">
            <v>LA GUEROULDE</v>
          </cell>
          <cell r="I6" t="str">
            <v> 0232323066</v>
          </cell>
          <cell r="O6" t="str">
            <v>ASB</v>
          </cell>
          <cell r="P6" t="str">
            <v>CHEMIN DES RICHARDS</v>
          </cell>
          <cell r="Q6" t="str">
            <v>BRETEUIL SUR ITON</v>
          </cell>
        </row>
        <row r="7">
          <cell r="A7">
            <v>18760206</v>
          </cell>
          <cell r="B7" t="str">
            <v>A S C FRENEUSE</v>
          </cell>
          <cell r="C7" t="str">
            <v>LACOMBE</v>
          </cell>
          <cell r="D7" t="str">
            <v>Gerard</v>
          </cell>
          <cell r="E7" t="str">
            <v>157, RUE D'ELBEUF</v>
          </cell>
          <cell r="G7" t="str">
            <v> 76410</v>
          </cell>
          <cell r="H7" t="str">
            <v>FRENEUSE</v>
          </cell>
          <cell r="I7" t="str">
            <v> 0235777948</v>
          </cell>
          <cell r="O7" t="str">
            <v>A S C FRENEUSE</v>
          </cell>
          <cell r="P7" t="str">
            <v>PLACE DES SAULES</v>
          </cell>
          <cell r="Q7" t="str">
            <v>FRENEUSE</v>
          </cell>
        </row>
        <row r="8">
          <cell r="A8">
            <v>18760230</v>
          </cell>
          <cell r="B8" t="str">
            <v>A S C LA VIEUX RUE</v>
          </cell>
          <cell r="C8" t="str">
            <v>BOUREL</v>
          </cell>
          <cell r="D8" t="str">
            <v>Patrick</v>
          </cell>
          <cell r="E8" t="str">
            <v>51 rue Legrelle</v>
          </cell>
          <cell r="G8" t="str">
            <v> 76710</v>
          </cell>
          <cell r="H8" t="str">
            <v>MONTVILLE</v>
          </cell>
          <cell r="I8" t="str">
            <v> 0235597557</v>
          </cell>
          <cell r="O8" t="str">
            <v>SALLE OMNISPORTS</v>
          </cell>
          <cell r="Q8" t="str">
            <v>LA VIEUX RUE</v>
          </cell>
        </row>
        <row r="9">
          <cell r="A9">
            <v>18760156</v>
          </cell>
          <cell r="B9" t="str">
            <v>A S GOURNAYSIENNE</v>
          </cell>
          <cell r="C9" t="str">
            <v>BRUNEL</v>
          </cell>
          <cell r="D9" t="str">
            <v>Marie rose</v>
          </cell>
          <cell r="E9" t="str">
            <v>6 SENTE DE L'EGLISE</v>
          </cell>
          <cell r="G9" t="str">
            <v> 76780</v>
          </cell>
          <cell r="H9" t="str">
            <v>HODENG HODENGER</v>
          </cell>
          <cell r="I9" t="str">
            <v> 0235901685</v>
          </cell>
          <cell r="O9" t="str">
            <v>SALLE TT JEAN BRUNEL</v>
          </cell>
          <cell r="P9" t="str">
            <v>GYMNASE DE L'AUNAIE</v>
          </cell>
          <cell r="Q9" t="str">
            <v>GOURNAY EN BRAY</v>
          </cell>
        </row>
        <row r="10">
          <cell r="A10">
            <v>18760353</v>
          </cell>
          <cell r="B10" t="str">
            <v>A TT BOCASSE</v>
          </cell>
          <cell r="C10" t="str">
            <v>PREVOST</v>
          </cell>
          <cell r="D10" t="str">
            <v>Jean pierre</v>
          </cell>
          <cell r="E10" t="str">
            <v>ROUTE DES CLERES</v>
          </cell>
          <cell r="F10" t="str">
            <v>HAMEAU COTE COTE</v>
          </cell>
          <cell r="G10" t="str">
            <v> 76690</v>
          </cell>
          <cell r="H10" t="str">
            <v>SIERVILLE</v>
          </cell>
          <cell r="I10" t="str">
            <v> 0235325230</v>
          </cell>
          <cell r="O10" t="str">
            <v>A TT BOCASSE</v>
          </cell>
          <cell r="P10" t="str">
            <v>PLACE DE LA MAIRIE</v>
          </cell>
          <cell r="Q10" t="str">
            <v>LE BOCASSE</v>
          </cell>
        </row>
        <row r="11">
          <cell r="A11">
            <v>18270136</v>
          </cell>
          <cell r="B11" t="str">
            <v>A.C.O.S.TILLIERS/AVRE</v>
          </cell>
          <cell r="C11" t="str">
            <v>BEAUDOUX</v>
          </cell>
          <cell r="D11" t="str">
            <v>Daniel</v>
          </cell>
          <cell r="E11" t="str">
            <v>3 la tuilerie</v>
          </cell>
          <cell r="G11" t="str">
            <v> 28270</v>
          </cell>
          <cell r="H11" t="str">
            <v>BREZOLLES</v>
          </cell>
          <cell r="I11" t="str">
            <v> 0237483754</v>
          </cell>
          <cell r="O11" t="str">
            <v>Salle des Associations</v>
          </cell>
          <cell r="P11" t="str">
            <v>Rue du Chateau</v>
          </cell>
          <cell r="Q11" t="str">
            <v>TILLIERES SUR AVRE</v>
          </cell>
        </row>
        <row r="12">
          <cell r="A12">
            <v>18270127</v>
          </cell>
          <cell r="B12" t="str">
            <v>A.S. INTERCOM. GUAINVILLE</v>
          </cell>
          <cell r="C12" t="str">
            <v>POUSSARD</v>
          </cell>
          <cell r="D12" t="str">
            <v>Dimitri</v>
          </cell>
          <cell r="E12" t="str">
            <v>LES VIVIERS</v>
          </cell>
          <cell r="G12" t="str">
            <v> 28260</v>
          </cell>
          <cell r="H12" t="str">
            <v>GUAINVILLE</v>
          </cell>
          <cell r="O12" t="str">
            <v>SALLE POLYVALENTE</v>
          </cell>
          <cell r="Q12" t="str">
            <v>GUAINVILLE</v>
          </cell>
        </row>
        <row r="13">
          <cell r="A13">
            <v>18760308</v>
          </cell>
          <cell r="B13" t="str">
            <v>A.S.L. OUVILLE LA RIVIER</v>
          </cell>
          <cell r="C13" t="str">
            <v>HEMERYCK</v>
          </cell>
          <cell r="D13" t="str">
            <v>Pascal</v>
          </cell>
          <cell r="E13" t="str">
            <v>Hameau de tous les mesnils</v>
          </cell>
          <cell r="G13" t="str">
            <v> 76860</v>
          </cell>
          <cell r="H13" t="str">
            <v>OUVILLE LA RIVIERE</v>
          </cell>
          <cell r="I13" t="str">
            <v> 0235830913</v>
          </cell>
          <cell r="O13" t="str">
            <v>A.S.L. OUVILLE LA RIVIER</v>
          </cell>
          <cell r="P13" t="str">
            <v>ALLEE DE LA SAANE</v>
          </cell>
          <cell r="Q13" t="str">
            <v>OUVILLE LA RIVIERE</v>
          </cell>
        </row>
        <row r="14">
          <cell r="A14">
            <v>18760344</v>
          </cell>
          <cell r="B14" t="str">
            <v>ABSCL FONTAINE LE BOURG</v>
          </cell>
          <cell r="C14" t="str">
            <v>GIRARD</v>
          </cell>
          <cell r="D14" t="str">
            <v>Jean luc</v>
          </cell>
          <cell r="E14" t="str">
            <v>712 ROUTE DU MONT PIEL</v>
          </cell>
          <cell r="G14" t="str">
            <v> 76690</v>
          </cell>
          <cell r="H14" t="str">
            <v>FONTAINE LE BOURG</v>
          </cell>
          <cell r="I14" t="str">
            <v> 0235346834</v>
          </cell>
          <cell r="O14" t="str">
            <v>SALLE Arnaud GIRARD</v>
          </cell>
          <cell r="P14" t="str">
            <v>Rue E. Delamare Deboutteville</v>
          </cell>
          <cell r="Q14" t="str">
            <v>FONTAINE LE BOURG</v>
          </cell>
        </row>
        <row r="15">
          <cell r="A15">
            <v>18270097</v>
          </cell>
          <cell r="B15" t="str">
            <v>AJLSC CANTON DAMVILLE</v>
          </cell>
          <cell r="C15" t="str">
            <v>DESNOS</v>
          </cell>
          <cell r="D15" t="str">
            <v>Stephane</v>
          </cell>
          <cell r="E15" t="str">
            <v>16 RUE DE BRAY</v>
          </cell>
          <cell r="G15" t="str">
            <v> 27170</v>
          </cell>
          <cell r="H15" t="str">
            <v>BARC</v>
          </cell>
          <cell r="I15" t="str">
            <v> 0232352619</v>
          </cell>
          <cell r="O15" t="str">
            <v>GYMNASE CANTONAL</v>
          </cell>
          <cell r="P15" t="str">
            <v>Rue du Moulin</v>
          </cell>
          <cell r="Q15" t="str">
            <v>DAMVILLE</v>
          </cell>
        </row>
        <row r="16">
          <cell r="A16">
            <v>18760069</v>
          </cell>
          <cell r="B16" t="str">
            <v>AL DARNETAL</v>
          </cell>
          <cell r="C16" t="str">
            <v>CROISSANT</v>
          </cell>
          <cell r="D16" t="str">
            <v>Christophe</v>
          </cell>
          <cell r="E16" t="str">
            <v>3 RUE THIERS</v>
          </cell>
          <cell r="F16" t="str">
            <v>APPT 201</v>
          </cell>
          <cell r="G16" t="str">
            <v> 76160</v>
          </cell>
          <cell r="H16" t="str">
            <v>DARNETAL</v>
          </cell>
          <cell r="I16" t="str">
            <v> 0667034025</v>
          </cell>
          <cell r="O16" t="str">
            <v>AL DARNETAL</v>
          </cell>
          <cell r="P16" t="str">
            <v>rue de Verdun (gymnase)</v>
          </cell>
          <cell r="Q16" t="str">
            <v>DARNETAL</v>
          </cell>
        </row>
        <row r="17">
          <cell r="A17">
            <v>18270163</v>
          </cell>
          <cell r="B17" t="str">
            <v>ALC YVILLE SUR SEINE</v>
          </cell>
          <cell r="C17" t="str">
            <v>HARLET</v>
          </cell>
          <cell r="D17" t="str">
            <v>Alexandre</v>
          </cell>
          <cell r="E17" t="str">
            <v>40 Allee du Grand Jardin</v>
          </cell>
          <cell r="G17" t="str">
            <v> 76530</v>
          </cell>
          <cell r="H17" t="str">
            <v>YVILLE SUR SEINE</v>
          </cell>
          <cell r="I17" t="str">
            <v> 0235686192</v>
          </cell>
          <cell r="O17" t="str">
            <v>SALLE Polyvalente</v>
          </cell>
          <cell r="P17" t="str">
            <v>Departementale 265</v>
          </cell>
          <cell r="Q17" t="str">
            <v>YVILLE SUR SEINE</v>
          </cell>
        </row>
        <row r="18">
          <cell r="A18">
            <v>18760107</v>
          </cell>
          <cell r="B18" t="str">
            <v>ALCL TT GRAND QUEVILLY</v>
          </cell>
          <cell r="C18" t="str">
            <v>BARBARAY</v>
          </cell>
          <cell r="D18" t="str">
            <v>Philippe</v>
          </cell>
          <cell r="E18" t="str">
            <v>23, rue Fort de Douaumont</v>
          </cell>
          <cell r="G18" t="str">
            <v> 76120</v>
          </cell>
          <cell r="H18" t="str">
            <v>LE GRAND QUEVILLY</v>
          </cell>
          <cell r="I18" t="str">
            <v> 0235681984</v>
          </cell>
          <cell r="O18" t="str">
            <v>Salle Spécifique H.BARTLET</v>
          </cell>
          <cell r="P18" t="str">
            <v>4, RUE GUSTAVE FLAUBERT</v>
          </cell>
          <cell r="Q18" t="str">
            <v>LE GRAND QUEVILLY</v>
          </cell>
        </row>
        <row r="19">
          <cell r="A19">
            <v>18270168</v>
          </cell>
          <cell r="B19" t="str">
            <v>ALESC AUTHEUIL AUTHOUILLET</v>
          </cell>
          <cell r="C19" t="str">
            <v>LEMARCHAND</v>
          </cell>
          <cell r="D19" t="str">
            <v>Eric</v>
          </cell>
          <cell r="E19" t="str">
            <v>5 Rue Becherel</v>
          </cell>
          <cell r="G19" t="str">
            <v> 27490</v>
          </cell>
          <cell r="H19" t="str">
            <v>AUTHEUIL AUTHOUILLET</v>
          </cell>
          <cell r="I19" t="str">
            <v> 0232620944</v>
          </cell>
          <cell r="O19" t="str">
            <v>salle périscolaire</v>
          </cell>
          <cell r="P19" t="str">
            <v>parking de l'école </v>
          </cell>
          <cell r="Q19" t="str">
            <v>AUTHEUIL AUTHOUILLET</v>
          </cell>
        </row>
        <row r="20">
          <cell r="A20">
            <v>18270175</v>
          </cell>
          <cell r="B20" t="str">
            <v>ALIZAY TT</v>
          </cell>
          <cell r="C20" t="str">
            <v>DARIUS</v>
          </cell>
          <cell r="D20" t="str">
            <v>Dominique</v>
          </cell>
          <cell r="E20" t="str">
            <v>5 CHEMIN DE DEVISE</v>
          </cell>
          <cell r="G20" t="str">
            <v> 27460</v>
          </cell>
          <cell r="H20" t="str">
            <v>ALIZAY</v>
          </cell>
          <cell r="I20" t="str">
            <v> 0235230478</v>
          </cell>
          <cell r="O20" t="str">
            <v>gymnase</v>
          </cell>
          <cell r="P20" t="str">
            <v>RUE DE L'EGLISE</v>
          </cell>
          <cell r="Q20" t="str">
            <v>ALIZAY</v>
          </cell>
        </row>
        <row r="21">
          <cell r="A21">
            <v>18270045</v>
          </cell>
          <cell r="B21" t="str">
            <v>AMIC SPORTIVE ROUTOTOISE</v>
          </cell>
          <cell r="C21" t="str">
            <v>BOURDET</v>
          </cell>
          <cell r="D21" t="str">
            <v>Frederic</v>
          </cell>
          <cell r="E21" t="str">
            <v>211 Allée Gustave Eiffel</v>
          </cell>
          <cell r="G21" t="str">
            <v> 27310</v>
          </cell>
          <cell r="H21" t="str">
            <v>BOURG ACHARD</v>
          </cell>
          <cell r="I21" t="str">
            <v> 0232412305</v>
          </cell>
          <cell r="O21" t="str">
            <v>DU STADE</v>
          </cell>
          <cell r="P21" t="str">
            <v>rue Roumois</v>
          </cell>
          <cell r="Q21" t="str">
            <v>ROUTOT</v>
          </cell>
        </row>
        <row r="22">
          <cell r="A22">
            <v>18270089</v>
          </cell>
          <cell r="B22" t="str">
            <v>AMICALE PONG PACY MENILLES</v>
          </cell>
          <cell r="C22" t="str">
            <v>PETROZ</v>
          </cell>
          <cell r="D22" t="str">
            <v>Virginie</v>
          </cell>
          <cell r="E22" t="str">
            <v>50 Rue du bout de bas</v>
          </cell>
          <cell r="G22" t="str">
            <v> 27120</v>
          </cell>
          <cell r="H22" t="str">
            <v>JOUY SUR EURE</v>
          </cell>
          <cell r="I22" t="str">
            <v> 0971447147</v>
          </cell>
          <cell r="O22" t="str">
            <v>AMICALE PONG PACY MENILLES</v>
          </cell>
          <cell r="P22" t="str">
            <v>RUE JULES COIGNARD</v>
          </cell>
          <cell r="Q22" t="str">
            <v>PACY SUR EURE</v>
          </cell>
        </row>
        <row r="23">
          <cell r="A23">
            <v>18760457</v>
          </cell>
          <cell r="B23" t="str">
            <v>AMS PONGISTE SAINTE MARGUE</v>
          </cell>
          <cell r="C23" t="str">
            <v>COLLANGE</v>
          </cell>
          <cell r="D23" t="str">
            <v>Steve</v>
          </cell>
          <cell r="E23" t="str">
            <v>15 la gentillerie</v>
          </cell>
          <cell r="G23" t="str">
            <v> 76480</v>
          </cell>
          <cell r="H23" t="str">
            <v>STE MARGUERITE SUR DUCLAIR</v>
          </cell>
          <cell r="I23" t="str">
            <v> 0235776643</v>
          </cell>
          <cell r="O23" t="str">
            <v>salle polyvalente</v>
          </cell>
          <cell r="P23" t="str">
            <v>route de St Paer</v>
          </cell>
          <cell r="Q23" t="str">
            <v>STE MARGUERITE SUR DUCLAIR</v>
          </cell>
        </row>
        <row r="24">
          <cell r="A24">
            <v>18760410</v>
          </cell>
          <cell r="B24" t="str">
            <v>APSSE ST SAUVEUR D'EMALLEVI</v>
          </cell>
          <cell r="C24" t="str">
            <v>BACHEVILLIER</v>
          </cell>
          <cell r="D24" t="str">
            <v>Marie claire</v>
          </cell>
          <cell r="E24" t="str">
            <v>RUE DES HORTENSIAS</v>
          </cell>
          <cell r="F24" t="str">
            <v>53 </v>
          </cell>
          <cell r="G24" t="str">
            <v> 76110</v>
          </cell>
          <cell r="H24" t="str">
            <v>ST SAUVEUR D EMALLEVILLE</v>
          </cell>
          <cell r="I24" t="str">
            <v> 0235272117</v>
          </cell>
          <cell r="O24" t="str">
            <v>Complexe sportif Decultot</v>
          </cell>
          <cell r="P24" t="str">
            <v>Route des 2 églises</v>
          </cell>
          <cell r="Q24" t="str">
            <v>ST SAUVEUR D EMALLEVILLE</v>
          </cell>
        </row>
        <row r="25">
          <cell r="A25">
            <v>18270095</v>
          </cell>
          <cell r="B25" t="str">
            <v>AS BOSC ROGER EN ROUMOIS</v>
          </cell>
          <cell r="C25" t="str">
            <v>LEROY</v>
          </cell>
          <cell r="D25" t="str">
            <v>Yves</v>
          </cell>
          <cell r="E25" t="str">
            <v>10 RUE DU THIBOUVILLE</v>
          </cell>
          <cell r="G25" t="str">
            <v> 27670</v>
          </cell>
          <cell r="H25" t="str">
            <v>LE BOSC ROGER EN ROUMOIS</v>
          </cell>
          <cell r="I25" t="str">
            <v> 0276011812</v>
          </cell>
          <cell r="O25" t="str">
            <v>GYMNASE J. ANQUETIL</v>
          </cell>
          <cell r="P25" t="str">
            <v>RUE GALISSONNIERE</v>
          </cell>
          <cell r="Q25" t="str">
            <v>LE BOSC ROGER EN ROUMOIS</v>
          </cell>
        </row>
        <row r="26">
          <cell r="A26">
            <v>18270150</v>
          </cell>
          <cell r="B26" t="str">
            <v>AS HAYE MALHERBE TT</v>
          </cell>
          <cell r="C26" t="str">
            <v>MARCHELIDON</v>
          </cell>
          <cell r="D26" t="str">
            <v>Herve</v>
          </cell>
          <cell r="E26" t="str">
            <v>7 PLACE DE LA MARE</v>
          </cell>
          <cell r="G26" t="str">
            <v> 27340</v>
          </cell>
          <cell r="H26" t="str">
            <v>TOSTES</v>
          </cell>
          <cell r="I26" t="str">
            <v> 0232504975</v>
          </cell>
          <cell r="O26" t="str">
            <v>SALLE DES FETES</v>
          </cell>
          <cell r="P26" t="str">
            <v>PLACE DE LA MAIRIE</v>
          </cell>
          <cell r="Q26" t="str">
            <v>LA HAYE MALHERBE</v>
          </cell>
        </row>
        <row r="27">
          <cell r="A27">
            <v>18270187</v>
          </cell>
          <cell r="B27" t="str">
            <v>AS HONGUEMARE-LE LANDIN</v>
          </cell>
          <cell r="C27" t="str">
            <v>MORO</v>
          </cell>
          <cell r="D27" t="str">
            <v>Yves</v>
          </cell>
          <cell r="E27" t="str">
            <v>CD 313</v>
          </cell>
          <cell r="G27" t="str">
            <v> 27350</v>
          </cell>
          <cell r="H27" t="str">
            <v>HAUVILLE</v>
          </cell>
          <cell r="I27" t="str">
            <v> 0232422311</v>
          </cell>
          <cell r="O27" t="str">
            <v>salle Communale</v>
          </cell>
          <cell r="Q27" t="str">
            <v>HONGUEMARE GUENOUVILLE</v>
          </cell>
        </row>
        <row r="28">
          <cell r="A28">
            <v>18270144</v>
          </cell>
          <cell r="B28" t="str">
            <v>AS MARCILLY ILLIERS</v>
          </cell>
          <cell r="C28" t="str">
            <v>LANOE</v>
          </cell>
          <cell r="D28" t="str">
            <v>Rodolphe</v>
          </cell>
          <cell r="E28" t="str">
            <v>48 RUE BREMONTIER</v>
          </cell>
          <cell r="G28" t="str">
            <v> 40110</v>
          </cell>
          <cell r="H28" t="str">
            <v>MORCENX</v>
          </cell>
          <cell r="I28" t="str">
            <v> 0558081622</v>
          </cell>
          <cell r="O28" t="str">
            <v>SALLE DES FETES</v>
          </cell>
          <cell r="P28" t="str">
            <v>place de la mairie</v>
          </cell>
          <cell r="Q28" t="str">
            <v>ILLIERS L EVEQUE</v>
          </cell>
        </row>
        <row r="29">
          <cell r="A29">
            <v>18760396</v>
          </cell>
          <cell r="B29" t="str">
            <v>AS MOTTEVILLE</v>
          </cell>
          <cell r="C29" t="str">
            <v>JOUEN</v>
          </cell>
          <cell r="D29" t="str">
            <v>Christophe</v>
          </cell>
          <cell r="E29" t="str">
            <v>862 RUE DU MENILTAT</v>
          </cell>
          <cell r="G29" t="str">
            <v> 76190</v>
          </cell>
          <cell r="H29" t="str">
            <v>STE MARIE DES CHAMPS</v>
          </cell>
          <cell r="I29" t="str">
            <v> 0235963856</v>
          </cell>
          <cell r="O29" t="str">
            <v>SALLE DES SPORTS</v>
          </cell>
          <cell r="P29" t="str">
            <v>LA GARE</v>
          </cell>
          <cell r="Q29" t="str">
            <v>MOTTEVILLE</v>
          </cell>
        </row>
        <row r="30">
          <cell r="A30">
            <v>18760380</v>
          </cell>
          <cell r="B30" t="str">
            <v>AS ORIVAL</v>
          </cell>
          <cell r="C30" t="str">
            <v>CHARLIER</v>
          </cell>
          <cell r="D30" t="str">
            <v>David</v>
          </cell>
          <cell r="E30" t="str">
            <v>1421 ROUTE DES ROCHES</v>
          </cell>
          <cell r="G30" t="str">
            <v> 76500</v>
          </cell>
          <cell r="H30" t="str">
            <v>ORIVAL</v>
          </cell>
          <cell r="I30" t="str">
            <v> 0667971186</v>
          </cell>
          <cell r="O30" t="str">
            <v>AS ORIVAL</v>
          </cell>
          <cell r="P30" t="str">
            <v>RUE HYPPOLITE ST AMAND</v>
          </cell>
          <cell r="Q30" t="str">
            <v>ORIVAL</v>
          </cell>
        </row>
        <row r="31">
          <cell r="A31">
            <v>18760335</v>
          </cell>
          <cell r="B31" t="str">
            <v>AS STE ADRESSE T.T.</v>
          </cell>
          <cell r="C31" t="str">
            <v>DEMARE</v>
          </cell>
          <cell r="D31" t="str">
            <v>Julien</v>
          </cell>
          <cell r="E31" t="str">
            <v>11 rue Guillaume de Marceilles</v>
          </cell>
          <cell r="G31" t="str">
            <v> 76600</v>
          </cell>
          <cell r="H31" t="str">
            <v>LE HAVRE</v>
          </cell>
          <cell r="I31" t="str">
            <v> 0623292304</v>
          </cell>
          <cell r="O31" t="str">
            <v>AIRE SPORTIVE DE LA HEVE</v>
          </cell>
          <cell r="P31" t="str">
            <v>RUE BOISSAYE DU BOCAGE</v>
          </cell>
          <cell r="Q31" t="str">
            <v>STE ADRESSE</v>
          </cell>
        </row>
        <row r="32">
          <cell r="A32">
            <v>18760333</v>
          </cell>
          <cell r="B32" t="str">
            <v>AS STEPHANAISE TT</v>
          </cell>
          <cell r="C32" t="str">
            <v>GONFREVILLE</v>
          </cell>
          <cell r="D32" t="str">
            <v>Nathalie</v>
          </cell>
          <cell r="E32" t="str">
            <v>40 RUE GEORGES GUYNEMER</v>
          </cell>
          <cell r="G32" t="str">
            <v> 76800</v>
          </cell>
          <cell r="H32" t="str">
            <v>ST ETIENNE DU ROUVRAY</v>
          </cell>
          <cell r="I32" t="str">
            <v> 0610473322</v>
          </cell>
          <cell r="O32" t="str">
            <v>GYMNASE JOLIOT CURIE</v>
          </cell>
          <cell r="P32" t="str">
            <v>RUE GUYNEMER</v>
          </cell>
          <cell r="Q32" t="str">
            <v>ST ETIENNE DU ROUVRAY</v>
          </cell>
        </row>
        <row r="33">
          <cell r="A33">
            <v>18270071</v>
          </cell>
          <cell r="B33" t="str">
            <v>AS VAUDREUIL TENNIS TABLE</v>
          </cell>
          <cell r="C33" t="str">
            <v>MAHE</v>
          </cell>
          <cell r="D33" t="str">
            <v>Jacques</v>
          </cell>
          <cell r="E33" t="str">
            <v>1 ALLEE DES BOSQUETS</v>
          </cell>
          <cell r="G33" t="str">
            <v> 27100</v>
          </cell>
          <cell r="H33" t="str">
            <v>LE VAUDREUIL</v>
          </cell>
          <cell r="I33" t="str">
            <v> 0232590341</v>
          </cell>
          <cell r="O33" t="str">
            <v>ENS SPORTIF LES TILLEULS</v>
          </cell>
          <cell r="Q33" t="str">
            <v>LE VAUDREUIL</v>
          </cell>
        </row>
        <row r="34">
          <cell r="A34">
            <v>18760460</v>
          </cell>
          <cell r="B34" t="str">
            <v>AS YPORT TENNIS DE TABLE</v>
          </cell>
          <cell r="C34" t="str">
            <v>LEFEVRE</v>
          </cell>
          <cell r="D34" t="str">
            <v>Alain</v>
          </cell>
          <cell r="E34" t="str">
            <v>52 RUE DE L ABBE PIERRE LANGLOI</v>
          </cell>
          <cell r="G34" t="str">
            <v> 76790</v>
          </cell>
          <cell r="H34" t="str">
            <v>LE TILLEUL</v>
          </cell>
          <cell r="I34" t="str">
            <v> 0235271177</v>
          </cell>
          <cell r="O34" t="str">
            <v>Espace Alain MUTEL</v>
          </cell>
          <cell r="P34" t="str">
            <v>Rue Emmanuel Foy</v>
          </cell>
          <cell r="Q34" t="str">
            <v>YPORT</v>
          </cell>
        </row>
        <row r="35">
          <cell r="A35">
            <v>18760129</v>
          </cell>
          <cell r="B35" t="str">
            <v>ASC BONSECOURS</v>
          </cell>
          <cell r="C35" t="str">
            <v>ESQUERRE</v>
          </cell>
          <cell r="D35" t="str">
            <v>Marc</v>
          </cell>
          <cell r="E35" t="str">
            <v>6, rue Pierre Godefroy</v>
          </cell>
          <cell r="G35" t="str">
            <v> 76240</v>
          </cell>
          <cell r="H35" t="str">
            <v>BONSECOURS</v>
          </cell>
          <cell r="I35" t="str">
            <v> 0235885954</v>
          </cell>
          <cell r="O35" t="str">
            <v>salle Gatien Halle des Sports</v>
          </cell>
          <cell r="P35" t="str">
            <v>Rue du Bois Bagnères</v>
          </cell>
          <cell r="Q35" t="str">
            <v>BONSECOURS</v>
          </cell>
        </row>
        <row r="36">
          <cell r="A36">
            <v>18760419</v>
          </cell>
          <cell r="B36" t="str">
            <v>ASC TOUSSAINT TT</v>
          </cell>
          <cell r="C36" t="str">
            <v>LEROY</v>
          </cell>
          <cell r="D36" t="str">
            <v>Gregory</v>
          </cell>
          <cell r="E36" t="str">
            <v>6 Ter rue du Stade</v>
          </cell>
          <cell r="G36" t="str">
            <v> 76400</v>
          </cell>
          <cell r="H36" t="str">
            <v>TOUSSAINT</v>
          </cell>
          <cell r="I36" t="str">
            <v> 0235296626</v>
          </cell>
          <cell r="O36" t="str">
            <v>SALLE DE L EPINAY</v>
          </cell>
          <cell r="P36" t="str">
            <v>RUE DE L EPINAY</v>
          </cell>
          <cell r="Q36" t="str">
            <v>TOUSSAINT</v>
          </cell>
        </row>
        <row r="37">
          <cell r="A37">
            <v>18760167</v>
          </cell>
          <cell r="B37" t="str">
            <v>ASL BERNEVAL</v>
          </cell>
          <cell r="C37" t="str">
            <v>WINKLER</v>
          </cell>
          <cell r="D37" t="str">
            <v>Robert</v>
          </cell>
          <cell r="E37" t="str">
            <v>8 AVENUE DU CAPITAINE PORTHEO</v>
          </cell>
          <cell r="G37" t="str">
            <v> 76370</v>
          </cell>
          <cell r="H37" t="str">
            <v>BERNEVAL LE GRAND</v>
          </cell>
          <cell r="I37" t="str">
            <v> 0235836804</v>
          </cell>
          <cell r="O37" t="str">
            <v>SALLE POLYVALENTE</v>
          </cell>
          <cell r="P37" t="str">
            <v>PLACE DE LA MAIRIE</v>
          </cell>
          <cell r="Q37" t="str">
            <v>BERNEVAL LE GRAND</v>
          </cell>
        </row>
        <row r="38">
          <cell r="A38">
            <v>18760458</v>
          </cell>
          <cell r="B38" t="str">
            <v>ASL CLUB NORMAND AIRCELLE</v>
          </cell>
          <cell r="C38" t="str">
            <v>LECOINTRE</v>
          </cell>
          <cell r="D38" t="str">
            <v>Sylvain</v>
          </cell>
          <cell r="E38" t="str">
            <v>56 impasse St aubin</v>
          </cell>
          <cell r="G38" t="str">
            <v> 76110</v>
          </cell>
          <cell r="H38" t="str">
            <v>VIRVILLE</v>
          </cell>
          <cell r="I38" t="str">
            <v> 0965100269</v>
          </cell>
          <cell r="O38" t="str">
            <v>Complexe Henri MEHL</v>
          </cell>
          <cell r="P38" t="str">
            <v>Avenue Charles de Gaulle</v>
          </cell>
          <cell r="Q38" t="str">
            <v>HARFLEUR</v>
          </cell>
        </row>
        <row r="39">
          <cell r="A39">
            <v>18760320</v>
          </cell>
          <cell r="B39" t="str">
            <v>ASM AMFREVILLE TT</v>
          </cell>
          <cell r="C39" t="str">
            <v>LANGLOIS</v>
          </cell>
          <cell r="D39" t="str">
            <v>Hugo</v>
          </cell>
          <cell r="E39" t="str">
            <v>quai lescure</v>
          </cell>
          <cell r="G39" t="str">
            <v> 76920</v>
          </cell>
          <cell r="H39" t="str">
            <v>AMFREVILLE LA MI VOIE</v>
          </cell>
          <cell r="I39" t="str">
            <v> 0232860552</v>
          </cell>
          <cell r="O39" t="str">
            <v>SALLE DES SPORTS R.TALBOT</v>
          </cell>
          <cell r="P39" t="str">
            <v>QUAI L'ESCURE</v>
          </cell>
          <cell r="Q39" t="str">
            <v>AMFREVILLE LA MI VOIE</v>
          </cell>
        </row>
        <row r="40">
          <cell r="A40">
            <v>18270119</v>
          </cell>
          <cell r="B40" t="str">
            <v>ASMFC MANNEVILLE</v>
          </cell>
          <cell r="C40" t="str">
            <v>OLIVIER</v>
          </cell>
          <cell r="D40" t="str">
            <v>Jean-claude</v>
          </cell>
          <cell r="E40" t="str">
            <v>91 chemin des Coudriers</v>
          </cell>
          <cell r="G40" t="str">
            <v> 27500</v>
          </cell>
          <cell r="H40" t="str">
            <v>CORNEVILLE SUR RISLE</v>
          </cell>
          <cell r="I40" t="str">
            <v> 0232429154</v>
          </cell>
          <cell r="O40" t="str">
            <v>Gymnase du collège Louise MICHEL</v>
          </cell>
          <cell r="P40" t="str">
            <v>MAIRIE</v>
          </cell>
          <cell r="Q40" t="str">
            <v>MANNEVILLE SUR RISLE</v>
          </cell>
        </row>
        <row r="41">
          <cell r="A41">
            <v>18760022</v>
          </cell>
          <cell r="B41" t="str">
            <v>ASPTT ROUEN</v>
          </cell>
          <cell r="C41" t="str">
            <v>MOREY</v>
          </cell>
          <cell r="D41" t="str">
            <v>Gilles</v>
          </cell>
          <cell r="E41" t="str">
            <v>20 RUE VICTOR MENY</v>
          </cell>
          <cell r="G41" t="str">
            <v> 76300</v>
          </cell>
          <cell r="H41" t="str">
            <v>SOTTEVILLE LES ROUEN</v>
          </cell>
          <cell r="I41" t="str">
            <v> 0235703028</v>
          </cell>
          <cell r="O41" t="str">
            <v>Gymnase Pélissier</v>
          </cell>
          <cell r="P41" t="str">
            <v>7 Rue de Chanzy</v>
          </cell>
          <cell r="Q41" t="str">
            <v>ROUEN</v>
          </cell>
        </row>
        <row r="42">
          <cell r="A42">
            <v>18760341</v>
          </cell>
          <cell r="B42" t="str">
            <v>ASS. VARENGEVILLAISE S.R.</v>
          </cell>
          <cell r="C42" t="str">
            <v>MOUCHEL</v>
          </cell>
          <cell r="D42" t="str">
            <v>Olivier</v>
          </cell>
          <cell r="E42" t="str">
            <v>242, route des Crepins</v>
          </cell>
          <cell r="G42" t="str">
            <v> 76480</v>
          </cell>
          <cell r="H42" t="str">
            <v>ST PIERRE DE VARENGEVILLE</v>
          </cell>
          <cell r="O42" t="str">
            <v>SALLE POLYVALENTE</v>
          </cell>
          <cell r="P42" t="str">
            <v>Norbert MARECHAL</v>
          </cell>
          <cell r="Q42" t="str">
            <v>ST PIERRE DE VARENGEVILLE</v>
          </cell>
        </row>
        <row r="43">
          <cell r="A43">
            <v>18270047</v>
          </cell>
          <cell r="B43" t="str">
            <v>ASSO OMNISP THUIT SIGNOL</v>
          </cell>
          <cell r="C43" t="str">
            <v>DUVAL</v>
          </cell>
          <cell r="D43" t="str">
            <v>Frederic</v>
          </cell>
          <cell r="E43" t="str">
            <v>35 Rue de l'Oison</v>
          </cell>
          <cell r="G43" t="str">
            <v> 27370</v>
          </cell>
          <cell r="H43" t="str">
            <v>LE THUIT SIGNOL</v>
          </cell>
          <cell r="I43" t="str">
            <v> 0235811057</v>
          </cell>
          <cell r="O43" t="str">
            <v>SALLE SPECIALISEE T.T.</v>
          </cell>
          <cell r="P43" t="str">
            <v>TERRAIN DE SPORT</v>
          </cell>
          <cell r="Q43" t="str">
            <v>LE THUIT SIGNOL</v>
          </cell>
        </row>
        <row r="44">
          <cell r="A44">
            <v>18270188</v>
          </cell>
          <cell r="B44" t="str">
            <v>ASSOC. Des Loisirs De Guiseniers</v>
          </cell>
          <cell r="C44" t="str">
            <v>BEURMS</v>
          </cell>
          <cell r="D44" t="str">
            <v>Jean francois</v>
          </cell>
          <cell r="E44" t="str">
            <v>12 rue Guynemer</v>
          </cell>
          <cell r="G44" t="str">
            <v> 27700</v>
          </cell>
          <cell r="H44" t="str">
            <v>LES ANDELYS</v>
          </cell>
          <cell r="O44" t="str">
            <v>SALLE DES FËTES</v>
          </cell>
          <cell r="P44" t="str">
            <v>7 Rue Jules Pedron</v>
          </cell>
          <cell r="Q44" t="str">
            <v>GUISENIERS</v>
          </cell>
        </row>
        <row r="45">
          <cell r="A45">
            <v>18760414</v>
          </cell>
          <cell r="B45" t="str">
            <v>ASSOC. TENNIS DE TABLE DU HA</v>
          </cell>
          <cell r="C45" t="str">
            <v>LEMARCHAND</v>
          </cell>
          <cell r="D45" t="str">
            <v>Martine</v>
          </cell>
          <cell r="E45" t="str">
            <v>12 allee Eugene Labiche</v>
          </cell>
          <cell r="G45" t="str">
            <v> 76620</v>
          </cell>
          <cell r="H45" t="str">
            <v>LE HAVRE</v>
          </cell>
          <cell r="I45" t="str">
            <v> 0235441903</v>
          </cell>
          <cell r="O45" t="str">
            <v>GYMNASE DESCARTES</v>
          </cell>
          <cell r="P45" t="str">
            <v>29 RUE ARQUIS</v>
          </cell>
          <cell r="Q45" t="str">
            <v>LE HAVRE</v>
          </cell>
        </row>
        <row r="46">
          <cell r="A46">
            <v>18270184</v>
          </cell>
          <cell r="B46" t="str">
            <v>Association du Clos au Duc</v>
          </cell>
          <cell r="C46" t="str">
            <v>ANDRIEUX</v>
          </cell>
          <cell r="D46" t="str">
            <v>Jean luc</v>
          </cell>
          <cell r="E46" t="str">
            <v>34 Avenue Winston Churchill</v>
          </cell>
          <cell r="G46" t="str">
            <v> 27000</v>
          </cell>
          <cell r="H46" t="str">
            <v>EVREUX</v>
          </cell>
          <cell r="I46" t="str">
            <v> 0232383732</v>
          </cell>
          <cell r="O46" t="str">
            <v>Association du Clos au Duc</v>
          </cell>
          <cell r="P46" t="str">
            <v>5 Rue Pierre et Marie Curie</v>
          </cell>
          <cell r="Q46" t="str">
            <v>EVREUX</v>
          </cell>
        </row>
        <row r="47">
          <cell r="A47">
            <v>18270087</v>
          </cell>
          <cell r="B47" t="str">
            <v>BEUZEVILLE ATHLETIC CLUB</v>
          </cell>
          <cell r="C47" t="str">
            <v>MIRAIL</v>
          </cell>
          <cell r="D47" t="str">
            <v>Thierry</v>
          </cell>
          <cell r="E47" t="str">
            <v>6 Route du Doult Vitran</v>
          </cell>
          <cell r="F47" t="str">
            <v>Bat C Appt 23</v>
          </cell>
          <cell r="G47" t="str">
            <v> 27500</v>
          </cell>
          <cell r="H47" t="str">
            <v>PONT AUDEMER</v>
          </cell>
          <cell r="I47" t="str">
            <v> 0232421206</v>
          </cell>
          <cell r="O47" t="str">
            <v>GYMNASE</v>
          </cell>
          <cell r="P47" t="str">
            <v> RUE D. HAILSHAM</v>
          </cell>
          <cell r="Q47" t="str">
            <v>BEUZEVILLE</v>
          </cell>
        </row>
        <row r="48">
          <cell r="A48">
            <v>18760239</v>
          </cell>
          <cell r="B48" t="str">
            <v>BLAINVILLE CREVON</v>
          </cell>
          <cell r="C48" t="str">
            <v>DIAFERIA</v>
          </cell>
          <cell r="D48" t="str">
            <v>Patrick</v>
          </cell>
          <cell r="E48" t="str">
            <v>37 CHEMIN DES FRENES</v>
          </cell>
          <cell r="G48" t="str">
            <v> 76116</v>
          </cell>
          <cell r="H48" t="str">
            <v>MARTAINVILLE EPREVILLE</v>
          </cell>
          <cell r="I48" t="str">
            <v> 0235237126</v>
          </cell>
          <cell r="O48" t="str">
            <v>D2D3 SALLE POLYVALENTE</v>
          </cell>
          <cell r="Q48" t="str">
            <v>BLAINVILLE CREVON</v>
          </cell>
        </row>
        <row r="49">
          <cell r="A49">
            <v>18760420</v>
          </cell>
          <cell r="B49" t="str">
            <v>BRETTEVILLE DU GRAND CAUX F</v>
          </cell>
          <cell r="C49" t="str">
            <v>BESNARDEAU</v>
          </cell>
          <cell r="D49" t="str">
            <v>Denis</v>
          </cell>
          <cell r="E49" t="str">
            <v>415 route de Valmont</v>
          </cell>
          <cell r="G49" t="str">
            <v> 76110</v>
          </cell>
          <cell r="H49" t="str">
            <v>BRETTEVILLE DU GRAND CAUX</v>
          </cell>
          <cell r="I49" t="str">
            <v> 0235295110</v>
          </cell>
          <cell r="O49" t="str">
            <v>Gymnase</v>
          </cell>
          <cell r="P49" t="str">
            <v>Chemin du stade</v>
          </cell>
          <cell r="Q49" t="str">
            <v>BRETTEVILLE DU GRAND CAUX</v>
          </cell>
        </row>
        <row r="50">
          <cell r="A50">
            <v>18270005</v>
          </cell>
          <cell r="B50" t="str">
            <v>C A PONT AUDEMER</v>
          </cell>
          <cell r="C50" t="str">
            <v>FICHET/CLAIRFONTA</v>
          </cell>
          <cell r="D50" t="str">
            <v>Eric</v>
          </cell>
          <cell r="E50" t="str">
            <v>589 Route de Heberdiere</v>
          </cell>
          <cell r="G50" t="str">
            <v> 27260</v>
          </cell>
          <cell r="H50" t="str">
            <v>EPAIGNES</v>
          </cell>
          <cell r="O50" t="str">
            <v>COMPLEXE SPORTIF</v>
          </cell>
          <cell r="P50" t="str">
            <v>AVENUE DE L EUROPE</v>
          </cell>
          <cell r="Q50" t="str">
            <v>PONT AUDEMER</v>
          </cell>
        </row>
        <row r="51">
          <cell r="A51">
            <v>18760100</v>
          </cell>
          <cell r="B51" t="str">
            <v>C O R SANDOUVILLE</v>
          </cell>
          <cell r="C51" t="str">
            <v>CHAPELLE</v>
          </cell>
          <cell r="D51" t="str">
            <v>Daniel</v>
          </cell>
          <cell r="E51" t="str">
            <v>25 rue Maximilien Robespierre</v>
          </cell>
          <cell r="G51" t="str">
            <v> 76610</v>
          </cell>
          <cell r="H51" t="str">
            <v>LE HAVRE</v>
          </cell>
          <cell r="I51" t="str">
            <v> 0278690048</v>
          </cell>
          <cell r="O51" t="str">
            <v>SALLE Léo LAGRANGE</v>
          </cell>
          <cell r="P51" t="str">
            <v>Rue du Pont TINEL</v>
          </cell>
          <cell r="Q51" t="str">
            <v>LE HAVRE</v>
          </cell>
        </row>
        <row r="52">
          <cell r="A52">
            <v>18760193</v>
          </cell>
          <cell r="B52" t="str">
            <v>C S L PRESSE NORMANDE</v>
          </cell>
          <cell r="C52" t="str">
            <v>SANSON</v>
          </cell>
          <cell r="D52" t="str">
            <v>Philippe</v>
          </cell>
          <cell r="E52" t="str">
            <v>186 RUE DE L'ARGILIERE</v>
          </cell>
          <cell r="F52" t="str">
            <v>RESIDENCE ARGILIERE</v>
          </cell>
          <cell r="G52" t="str">
            <v> 76320</v>
          </cell>
          <cell r="H52" t="str">
            <v>CAUDEBEC LES ELBEUF</v>
          </cell>
          <cell r="I52" t="str">
            <v> 0235812737</v>
          </cell>
          <cell r="O52" t="str">
            <v>Gymnase Marcel Pagnol</v>
          </cell>
          <cell r="P52" t="str">
            <v>Rue de Verdun</v>
          </cell>
          <cell r="Q52" t="str">
            <v>DARNETAL</v>
          </cell>
        </row>
        <row r="53">
          <cell r="A53">
            <v>18270178</v>
          </cell>
          <cell r="B53" t="str">
            <v>C.O.B.E BEZU ST ELOI</v>
          </cell>
          <cell r="C53" t="str">
            <v>TROUVE</v>
          </cell>
          <cell r="D53" t="str">
            <v>Bruno</v>
          </cell>
          <cell r="E53" t="str">
            <v>18 BIS  RUE GEORGES JOIGNET</v>
          </cell>
          <cell r="G53" t="str">
            <v> 27660</v>
          </cell>
          <cell r="H53" t="str">
            <v>BEZU ST ELOI</v>
          </cell>
          <cell r="I53" t="str">
            <v> 0675591546</v>
          </cell>
          <cell r="O53" t="str">
            <v>GYMNASE</v>
          </cell>
          <cell r="P53" t="str">
            <v>Rue des Chasses Marées</v>
          </cell>
          <cell r="Q53" t="str">
            <v>BEZU ST ELOI</v>
          </cell>
        </row>
        <row r="54">
          <cell r="A54">
            <v>18760326</v>
          </cell>
          <cell r="B54" t="str">
            <v>C.P. BOURDENYSIEN</v>
          </cell>
          <cell r="C54" t="str">
            <v>ERRANT</v>
          </cell>
          <cell r="D54" t="str">
            <v>Guillaume</v>
          </cell>
          <cell r="E54" t="str">
            <v>46 rue Dehais</v>
          </cell>
          <cell r="G54" t="str">
            <v> 76350</v>
          </cell>
          <cell r="H54" t="str">
            <v>OISSEL</v>
          </cell>
          <cell r="I54" t="str">
            <v> 0235667547</v>
          </cell>
          <cell r="O54" t="str">
            <v>SALLE OSTERMEYER</v>
          </cell>
          <cell r="Q54" t="str">
            <v>ST LEGER DU BOURG DENIS</v>
          </cell>
        </row>
        <row r="55">
          <cell r="A55">
            <v>18270156</v>
          </cell>
          <cell r="B55" t="str">
            <v>C.S. BEAUMONT ROMILLY TENNI</v>
          </cell>
          <cell r="C55" t="str">
            <v>PICHON</v>
          </cell>
          <cell r="D55" t="str">
            <v>Michel</v>
          </cell>
          <cell r="E55" t="str">
            <v>750 ROUTE DE CORNEVILLE</v>
          </cell>
          <cell r="G55" t="str">
            <v> 27470</v>
          </cell>
          <cell r="H55" t="str">
            <v>FONTAINE L ABBE</v>
          </cell>
          <cell r="I55" t="str">
            <v> 0232441799</v>
          </cell>
          <cell r="O55" t="str">
            <v>LIONEL LEPRINCE</v>
          </cell>
          <cell r="P55" t="str">
            <v>COTE ROUGE LE BOURG DESSU</v>
          </cell>
          <cell r="Q55" t="str">
            <v>BEAUMONT LE ROGER</v>
          </cell>
        </row>
        <row r="56">
          <cell r="A56">
            <v>18760425</v>
          </cell>
          <cell r="B56" t="str">
            <v>CANTELEU MAROMME TT</v>
          </cell>
          <cell r="C56" t="str">
            <v>ROBAT</v>
          </cell>
          <cell r="D56" t="str">
            <v>Christophe</v>
          </cell>
          <cell r="E56" t="str">
            <v>3, PLACE DU 11 NOVEMBRE</v>
          </cell>
          <cell r="G56" t="str">
            <v> 76150</v>
          </cell>
          <cell r="H56" t="str">
            <v>MAROMME</v>
          </cell>
          <cell r="O56" t="str">
            <v>Salle JP GATIEN</v>
          </cell>
          <cell r="P56" t="str">
            <v>Avenue Buccholtz</v>
          </cell>
          <cell r="Q56" t="str">
            <v>CANTELEU</v>
          </cell>
        </row>
        <row r="57">
          <cell r="A57">
            <v>18270185</v>
          </cell>
          <cell r="B57" t="str">
            <v>CDF FOURGES</v>
          </cell>
          <cell r="C57" t="str">
            <v>DELALIN</v>
          </cell>
          <cell r="D57" t="str">
            <v>Renald</v>
          </cell>
          <cell r="E57" t="str">
            <v>22 route d'Ecos</v>
          </cell>
          <cell r="G57" t="str">
            <v> 27630</v>
          </cell>
          <cell r="H57" t="str">
            <v>FOURGES</v>
          </cell>
          <cell r="I57" t="str">
            <v> 0232535745</v>
          </cell>
          <cell r="O57" t="str">
            <v>Salle des Sports de FOURGES</v>
          </cell>
          <cell r="P57" t="str">
            <v>47, Route de Gasny</v>
          </cell>
          <cell r="Q57" t="str">
            <v>FOURGES</v>
          </cell>
        </row>
        <row r="58">
          <cell r="A58">
            <v>18760461</v>
          </cell>
          <cell r="B58" t="str">
            <v>CDF SAINT JEAN DE LA NEUVILLE</v>
          </cell>
          <cell r="C58" t="str">
            <v>BECASSE</v>
          </cell>
          <cell r="D58" t="str">
            <v>Herve</v>
          </cell>
          <cell r="E58" t="str">
            <v>3 Allee les gres</v>
          </cell>
          <cell r="G58" t="str">
            <v> 76210</v>
          </cell>
          <cell r="H58" t="str">
            <v>ST JEAN DE LA NEUVILLE</v>
          </cell>
          <cell r="I58" t="str">
            <v> 0235399667</v>
          </cell>
          <cell r="O58" t="str">
            <v>La Clé des Champs</v>
          </cell>
          <cell r="P58" t="str">
            <v>Rue Principale</v>
          </cell>
          <cell r="Q58" t="str">
            <v>ST JEAN DE LA NEUVILLE</v>
          </cell>
        </row>
        <row r="59">
          <cell r="A59">
            <v>18760007</v>
          </cell>
          <cell r="B59" t="str">
            <v>CEP ST NICOLAS ALIERMONT</v>
          </cell>
          <cell r="C59" t="str">
            <v>QUEMENER</v>
          </cell>
          <cell r="D59" t="str">
            <v>Laurent</v>
          </cell>
          <cell r="E59" t="str">
            <v>1060 rue Robert Lefranc</v>
          </cell>
          <cell r="G59" t="str">
            <v> 76510</v>
          </cell>
          <cell r="H59" t="str">
            <v>ST NICOLAS D ALIERMONT</v>
          </cell>
          <cell r="I59" t="str">
            <v> 0235855985</v>
          </cell>
          <cell r="O59" t="str">
            <v>CEP ST NICOLAS ALIERMONT</v>
          </cell>
          <cell r="P59" t="str">
            <v>RUE EDOUARD CANNEVEL</v>
          </cell>
          <cell r="Q59" t="str">
            <v>ST NICOLAS D ALIERMONT</v>
          </cell>
        </row>
        <row r="60">
          <cell r="A60">
            <v>18760082</v>
          </cell>
          <cell r="B60" t="str">
            <v>CHEVRON CHEMICAL SPORTS</v>
          </cell>
          <cell r="C60" t="str">
            <v>PASQUET</v>
          </cell>
          <cell r="D60" t="str">
            <v>Jean claude</v>
          </cell>
          <cell r="E60" t="str">
            <v>39 RUE WASHINGTON</v>
          </cell>
          <cell r="G60" t="str">
            <v> 76600</v>
          </cell>
          <cell r="H60" t="str">
            <v>LE HAVRE</v>
          </cell>
          <cell r="I60" t="str">
            <v> 0235240064</v>
          </cell>
          <cell r="O60" t="str">
            <v>SALLE DES ACACIAS</v>
          </cell>
          <cell r="Q60" t="str">
            <v>LE HAVRE</v>
          </cell>
        </row>
        <row r="61">
          <cell r="A61">
            <v>18760368</v>
          </cell>
          <cell r="B61" t="str">
            <v>CLUB LOISIRS NOINTOTAIS</v>
          </cell>
          <cell r="C61" t="str">
            <v>LEFEBVRE</v>
          </cell>
          <cell r="D61" t="str">
            <v>Dominique</v>
          </cell>
          <cell r="E61" t="str">
            <v>21 RUE PIERRE CURIE</v>
          </cell>
          <cell r="G61" t="str">
            <v> 76210</v>
          </cell>
          <cell r="H61" t="str">
            <v>BOLBEC</v>
          </cell>
          <cell r="I61" t="str">
            <v> 0235318612</v>
          </cell>
          <cell r="O61" t="str">
            <v>SALLE POLYVALENTE</v>
          </cell>
          <cell r="Q61" t="str">
            <v>NOINTOT</v>
          </cell>
        </row>
        <row r="62">
          <cell r="A62">
            <v>18760046</v>
          </cell>
          <cell r="B62" t="str">
            <v>CLUB PONGISTE DE ST SAENS</v>
          </cell>
          <cell r="C62" t="str">
            <v>PAVIE</v>
          </cell>
          <cell r="D62" t="str">
            <v>Michel</v>
          </cell>
          <cell r="E62" t="str">
            <v>33 rue de la Corne de Bois</v>
          </cell>
          <cell r="G62" t="str">
            <v> 76680</v>
          </cell>
          <cell r="H62" t="str">
            <v>MAUCOMBLE</v>
          </cell>
          <cell r="O62" t="str">
            <v>HALLE DE SPORT</v>
          </cell>
          <cell r="P62" t="str">
            <v>VAL BOULOGNE</v>
          </cell>
          <cell r="Q62" t="str">
            <v>ST SAENS</v>
          </cell>
        </row>
        <row r="63">
          <cell r="A63">
            <v>18270180</v>
          </cell>
          <cell r="B63" t="str">
            <v>CLUB PONGISTE DU ROUMOIS</v>
          </cell>
          <cell r="C63" t="str">
            <v>BALEDENT</v>
          </cell>
          <cell r="D63" t="str">
            <v>Laurent</v>
          </cell>
          <cell r="E63" t="str">
            <v>10 rue du colombier</v>
          </cell>
          <cell r="G63" t="str">
            <v> 27520</v>
          </cell>
          <cell r="H63" t="str">
            <v>BOISSEY LE CHATEL</v>
          </cell>
          <cell r="I63" t="str">
            <v> 0232561774</v>
          </cell>
        </row>
        <row r="64">
          <cell r="A64">
            <v>18760213</v>
          </cell>
          <cell r="B64" t="str">
            <v>CLUB PONGISTE SAINT AUBIN EL</v>
          </cell>
          <cell r="C64" t="str">
            <v>RENARD</v>
          </cell>
          <cell r="D64" t="str">
            <v>Guillaume</v>
          </cell>
          <cell r="E64" t="str">
            <v>401E rue des Martyrs </v>
          </cell>
          <cell r="G64" t="str">
            <v> 76410</v>
          </cell>
          <cell r="H64" t="str">
            <v>CLEON</v>
          </cell>
          <cell r="I64" t="str">
            <v> 0235742886</v>
          </cell>
          <cell r="O64" t="str">
            <v>SALLE OMNISPORT RENE TAVER</v>
          </cell>
          <cell r="P64" t="str">
            <v>24 Rue Anatole France</v>
          </cell>
          <cell r="Q64" t="str">
            <v>ST AUBIN LES ELBEUF</v>
          </cell>
        </row>
        <row r="65">
          <cell r="A65">
            <v>18760370</v>
          </cell>
          <cell r="B65" t="str">
            <v>CLUB PONGISTE VALMONTAIS</v>
          </cell>
          <cell r="C65" t="str">
            <v>FIQUET</v>
          </cell>
          <cell r="D65" t="str">
            <v>Michel</v>
          </cell>
          <cell r="E65" t="str">
            <v>3, RUE LOUIS BARBIER</v>
          </cell>
          <cell r="G65" t="str">
            <v> 76540</v>
          </cell>
          <cell r="H65" t="str">
            <v>VALMONT</v>
          </cell>
          <cell r="I65" t="str">
            <v> 0235291568</v>
          </cell>
          <cell r="O65" t="str">
            <v>Salle de la Concorde</v>
          </cell>
          <cell r="P65" t="str">
            <v>Rue Louis Barbier</v>
          </cell>
          <cell r="Q65" t="str">
            <v>VALMONT</v>
          </cell>
        </row>
        <row r="66">
          <cell r="A66">
            <v>18760411</v>
          </cell>
          <cell r="B66" t="str">
            <v>CO BORDEAUX ST CLAIR</v>
          </cell>
          <cell r="C66" t="str">
            <v>MARESCQ</v>
          </cell>
          <cell r="D66" t="str">
            <v>Rémi</v>
          </cell>
          <cell r="E66" t="str">
            <v>29 ROUTE D'ÉTRETAT</v>
          </cell>
          <cell r="G66" t="str">
            <v> 76790</v>
          </cell>
          <cell r="H66" t="str">
            <v>BORDEAUX ST CLAIR</v>
          </cell>
          <cell r="I66" t="str">
            <v> 0235299523</v>
          </cell>
          <cell r="O66" t="str">
            <v>SALLE POLYVALENTE</v>
          </cell>
          <cell r="P66" t="str">
            <v>LE BOURG</v>
          </cell>
          <cell r="Q66" t="str">
            <v>BORDEAUX ST CLAIR</v>
          </cell>
        </row>
        <row r="67">
          <cell r="A67">
            <v>18760218</v>
          </cell>
          <cell r="B67" t="str">
            <v>CO COURONNE</v>
          </cell>
          <cell r="C67" t="str">
            <v>LIEUCHY</v>
          </cell>
          <cell r="D67" t="str">
            <v>Bruno</v>
          </cell>
          <cell r="E67" t="str">
            <v>54 ROUTE NATIONALE</v>
          </cell>
          <cell r="F67" t="str">
            <v>LA CHOUQUE</v>
          </cell>
          <cell r="G67" t="str">
            <v> 27310</v>
          </cell>
          <cell r="H67" t="str">
            <v>CAUMONT</v>
          </cell>
          <cell r="I67" t="str">
            <v> 0625010266</v>
          </cell>
          <cell r="O67" t="str">
            <v>TENNIS DE TABLE</v>
          </cell>
          <cell r="P67" t="str">
            <v>RUE DE SEINE</v>
          </cell>
          <cell r="Q67" t="str">
            <v>GRAND COURONNE</v>
          </cell>
        </row>
        <row r="68">
          <cell r="A68">
            <v>18760428</v>
          </cell>
          <cell r="B68" t="str">
            <v>COF DUNOISE PONGISTE</v>
          </cell>
          <cell r="C68" t="str">
            <v>LEGRAS</v>
          </cell>
          <cell r="D68" t="str">
            <v>Serge</v>
          </cell>
          <cell r="E68" t="str">
            <v>8 rue du bourg</v>
          </cell>
          <cell r="G68" t="str">
            <v> 76740</v>
          </cell>
          <cell r="H68" t="str">
            <v>BOURVILLE</v>
          </cell>
          <cell r="I68" t="str">
            <v> 0235970154</v>
          </cell>
          <cell r="O68" t="str">
            <v>SALLE A BOURVIL</v>
          </cell>
          <cell r="P68" t="str">
            <v>Cour du Chêne</v>
          </cell>
          <cell r="Q68" t="str">
            <v>FONTAINE LE DUN</v>
          </cell>
        </row>
        <row r="69">
          <cell r="A69">
            <v>18760453</v>
          </cell>
          <cell r="B69" t="str">
            <v>CORPO 18 Tennis de Table</v>
          </cell>
          <cell r="C69" t="str">
            <v>GOUBERT</v>
          </cell>
          <cell r="D69" t="str">
            <v>Gaetan</v>
          </cell>
          <cell r="E69" t="str">
            <v>5 Square Lavoisier</v>
          </cell>
          <cell r="G69" t="str">
            <v> 78330</v>
          </cell>
          <cell r="H69" t="str">
            <v>FONTENAY LE FLEURY</v>
          </cell>
          <cell r="O69" t="str">
            <v>Corpo 18 TT</v>
          </cell>
          <cell r="P69" t="str">
            <v>7 B avenue F Roosevelt</v>
          </cell>
          <cell r="Q69" t="str">
            <v>LE GRAND QUEVILLY</v>
          </cell>
        </row>
        <row r="70">
          <cell r="A70">
            <v>18760039</v>
          </cell>
          <cell r="B70" t="str">
            <v>CP BARENTIN</v>
          </cell>
          <cell r="C70" t="str">
            <v>GROUT</v>
          </cell>
          <cell r="D70" t="str">
            <v>Francois</v>
          </cell>
          <cell r="E70" t="str">
            <v>52 RUE ALBERT MALLET</v>
          </cell>
          <cell r="G70" t="str">
            <v> 76360</v>
          </cell>
          <cell r="H70" t="str">
            <v>BARENTIN</v>
          </cell>
          <cell r="I70" t="str">
            <v> 0662136659</v>
          </cell>
          <cell r="O70" t="str">
            <v>G. DORE</v>
          </cell>
          <cell r="P70" t="str">
            <v>13 RUE JEAN JAURES</v>
          </cell>
          <cell r="Q70" t="str">
            <v>BARENTIN</v>
          </cell>
        </row>
        <row r="71">
          <cell r="A71">
            <v>18760201</v>
          </cell>
          <cell r="B71" t="str">
            <v>CP BUCHY</v>
          </cell>
          <cell r="C71" t="str">
            <v>DUPUIS</v>
          </cell>
          <cell r="D71" t="str">
            <v>Regis</v>
          </cell>
          <cell r="E71" t="str">
            <v>478 RUE FERNAND PIOLE</v>
          </cell>
          <cell r="G71" t="str">
            <v> 76750</v>
          </cell>
          <cell r="H71" t="str">
            <v>BUCHY</v>
          </cell>
          <cell r="I71" t="str">
            <v> 0235343026</v>
          </cell>
          <cell r="O71" t="str">
            <v>SALLE OMNISPORTS DU COLLEG</v>
          </cell>
          <cell r="P71" t="str">
            <v>ROUTE DE FORGES</v>
          </cell>
          <cell r="Q71" t="str">
            <v>BUCHY</v>
          </cell>
        </row>
        <row r="72">
          <cell r="A72">
            <v>18760403</v>
          </cell>
          <cell r="B72" t="str">
            <v>CP GRANDCAMP</v>
          </cell>
          <cell r="C72" t="str">
            <v>LEBLOND</v>
          </cell>
          <cell r="D72" t="str">
            <v>Sylvain</v>
          </cell>
          <cell r="E72" t="str">
            <v>RUE LA TOURAILLE</v>
          </cell>
          <cell r="G72" t="str">
            <v> 76170</v>
          </cell>
          <cell r="H72" t="str">
            <v>GRAND CAMP</v>
          </cell>
          <cell r="I72" t="str">
            <v> 0235386623</v>
          </cell>
          <cell r="O72" t="str">
            <v>Les Olympiades</v>
          </cell>
          <cell r="P72" t="str">
            <v>Place South Wonston</v>
          </cell>
          <cell r="Q72" t="str">
            <v>LA FRENAYE</v>
          </cell>
        </row>
        <row r="73">
          <cell r="A73">
            <v>18760315</v>
          </cell>
          <cell r="B73" t="str">
            <v>CP MONTVILLE ANCEAUMEVILLE</v>
          </cell>
          <cell r="C73" t="str">
            <v>VIEUBLE</v>
          </cell>
          <cell r="D73" t="str">
            <v>David</v>
          </cell>
          <cell r="E73" t="str">
            <v>60 impasse du moulin de Béarn</v>
          </cell>
          <cell r="G73" t="str">
            <v> 76690</v>
          </cell>
          <cell r="H73" t="str">
            <v>CLERES</v>
          </cell>
          <cell r="I73" t="str">
            <v> 0235753274</v>
          </cell>
          <cell r="O73" t="str">
            <v>Salle Municipale</v>
          </cell>
          <cell r="P73" t="str">
            <v>Place Evode Chevalier</v>
          </cell>
          <cell r="Q73" t="str">
            <v>ANCEAUMEVILLE</v>
          </cell>
        </row>
        <row r="74">
          <cell r="A74">
            <v>18760041</v>
          </cell>
          <cell r="B74" t="str">
            <v>CP PAVILLY</v>
          </cell>
          <cell r="C74" t="str">
            <v>GALLI</v>
          </cell>
          <cell r="D74" t="str">
            <v>Stephane</v>
          </cell>
          <cell r="E74" t="str">
            <v>303 Grand' Rue</v>
          </cell>
          <cell r="G74" t="str">
            <v> 76570</v>
          </cell>
          <cell r="H74" t="str">
            <v>LIMESY</v>
          </cell>
          <cell r="I74" t="str">
            <v> 02 35 91 35</v>
          </cell>
          <cell r="O74" t="str">
            <v>SALLE F. DUTHIL</v>
          </cell>
          <cell r="P74" t="str">
            <v>C. SPORTIF VIARDIERE</v>
          </cell>
          <cell r="Q74" t="str">
            <v>PAVILLY</v>
          </cell>
        </row>
        <row r="75">
          <cell r="A75">
            <v>18760018</v>
          </cell>
          <cell r="B75" t="str">
            <v>CP QUEVILLAIS</v>
          </cell>
          <cell r="C75" t="str">
            <v>SUDRON</v>
          </cell>
          <cell r="D75" t="str">
            <v>Yoann</v>
          </cell>
          <cell r="E75" t="str">
            <v>9 Cité Mulot</v>
          </cell>
          <cell r="G75" t="str">
            <v> 76300</v>
          </cell>
          <cell r="H75" t="str">
            <v>SOTTEVILLE LES ROUEN</v>
          </cell>
          <cell r="I75" t="str">
            <v> 0674919587</v>
          </cell>
          <cell r="O75" t="str">
            <v>SALLE ROGER BONNET</v>
          </cell>
          <cell r="P75" t="str">
            <v>Rue Stanilas Girardin</v>
          </cell>
          <cell r="Q75" t="str">
            <v>LE PETIT QUEVILLY</v>
          </cell>
        </row>
        <row r="76">
          <cell r="A76">
            <v>18760014</v>
          </cell>
          <cell r="B76" t="str">
            <v>CP YVETOT</v>
          </cell>
          <cell r="C76" t="str">
            <v>BEYER</v>
          </cell>
          <cell r="D76" t="str">
            <v>Philippe</v>
          </cell>
          <cell r="E76" t="str">
            <v>60 Im Adolphe Adam</v>
          </cell>
          <cell r="F76" t="str">
            <v>Rue Retimare</v>
          </cell>
          <cell r="G76" t="str">
            <v> 76190</v>
          </cell>
          <cell r="H76" t="str">
            <v>YVETOT</v>
          </cell>
          <cell r="I76" t="str">
            <v> 0235953628</v>
          </cell>
          <cell r="O76" t="str">
            <v>CLUB PONGISTE YVETOTAIS</v>
          </cell>
          <cell r="P76" t="str">
            <v>Compl. Sport.  rue Rétimare</v>
          </cell>
          <cell r="Q76" t="str">
            <v>YVETOT</v>
          </cell>
        </row>
        <row r="77">
          <cell r="A77">
            <v>18760452</v>
          </cell>
          <cell r="B77" t="str">
            <v>CRIQUETOT LOISIRS</v>
          </cell>
          <cell r="C77" t="str">
            <v>LEBRET</v>
          </cell>
          <cell r="D77" t="str">
            <v>Sebastien</v>
          </cell>
          <cell r="E77" t="str">
            <v>1760 Grande Rue</v>
          </cell>
          <cell r="G77" t="str">
            <v> 76760</v>
          </cell>
          <cell r="H77" t="str">
            <v>CRIQUETOT SUR OUVILLE</v>
          </cell>
          <cell r="I77" t="str">
            <v> 0232701057</v>
          </cell>
          <cell r="O77" t="str">
            <v>SALLE POLYVALENTE</v>
          </cell>
          <cell r="P77" t="str">
            <v>1668 Rue Grande</v>
          </cell>
          <cell r="Q77" t="str">
            <v>CRIQUETOT SUR OUVILLE</v>
          </cell>
        </row>
        <row r="78">
          <cell r="A78">
            <v>18270060</v>
          </cell>
          <cell r="B78" t="str">
            <v>CROTH - EZY-GARENNES TT</v>
          </cell>
          <cell r="C78" t="str">
            <v>VERDIER</v>
          </cell>
          <cell r="D78" t="str">
            <v>Dominique</v>
          </cell>
          <cell r="E78" t="str">
            <v>LE FOND DE SASSEY</v>
          </cell>
          <cell r="G78" t="str">
            <v> 27530</v>
          </cell>
          <cell r="H78" t="str">
            <v>EZY SUR EURE</v>
          </cell>
          <cell r="I78" t="str">
            <v> 0237646245</v>
          </cell>
          <cell r="O78" t="str">
            <v>CROTH TENNIS DE TABLE</v>
          </cell>
          <cell r="P78" t="str">
            <v>PLACE  DE LA MAIRIE</v>
          </cell>
          <cell r="Q78" t="str">
            <v>CROTH</v>
          </cell>
        </row>
        <row r="79">
          <cell r="A79">
            <v>18270015</v>
          </cell>
          <cell r="B79" t="str">
            <v>CS ANDELYS</v>
          </cell>
          <cell r="C79" t="str">
            <v>LEFRANC</v>
          </cell>
          <cell r="D79" t="str">
            <v>Laurence</v>
          </cell>
          <cell r="E79" t="str">
            <v>6 RUE HAMELIN</v>
          </cell>
          <cell r="G79" t="str">
            <v> 27700</v>
          </cell>
          <cell r="H79" t="str">
            <v>LES ANDELYS</v>
          </cell>
          <cell r="I79" t="str">
            <v> 0232543674</v>
          </cell>
          <cell r="O79" t="str">
            <v>GYMNASE Daniel HOUSSAYS</v>
          </cell>
          <cell r="P79" t="str">
            <v>RUE LAVOISIER</v>
          </cell>
          <cell r="Q79" t="str">
            <v>LES ANDELYS</v>
          </cell>
        </row>
        <row r="80">
          <cell r="A80">
            <v>18760025</v>
          </cell>
          <cell r="B80" t="str">
            <v>CS AUFFAY</v>
          </cell>
          <cell r="C80" t="str">
            <v>SEVELIN</v>
          </cell>
          <cell r="D80" t="str">
            <v>Gerard</v>
          </cell>
          <cell r="E80" t="str">
            <v>41 RUE DES GROSSES PIERRES</v>
          </cell>
          <cell r="G80" t="str">
            <v> 76150</v>
          </cell>
          <cell r="H80" t="str">
            <v>MAROMME</v>
          </cell>
          <cell r="I80" t="str">
            <v> 0235753572</v>
          </cell>
          <cell r="O80" t="str">
            <v>SALLE OMNISPORTS</v>
          </cell>
          <cell r="Q80" t="str">
            <v>AUFFAY</v>
          </cell>
        </row>
        <row r="81">
          <cell r="A81">
            <v>18270159</v>
          </cell>
          <cell r="B81" t="str">
            <v>CS BONNEVILLOIS</v>
          </cell>
          <cell r="C81" t="str">
            <v>RIOULT</v>
          </cell>
          <cell r="D81" t="str">
            <v>Olivier</v>
          </cell>
          <cell r="E81" t="str">
            <v>17 RUE DU STADE</v>
          </cell>
          <cell r="G81" t="str">
            <v> 27190</v>
          </cell>
          <cell r="H81" t="str">
            <v>LA BONNEVILLE SUR ITON</v>
          </cell>
          <cell r="O81" t="str">
            <v>GYMNASE</v>
          </cell>
          <cell r="P81" t="str">
            <v>ESPACE DE LA NOE</v>
          </cell>
          <cell r="Q81" t="str">
            <v>LA BONNEVILLE SUR ITON</v>
          </cell>
        </row>
        <row r="82">
          <cell r="A82">
            <v>18760386</v>
          </cell>
          <cell r="B82" t="str">
            <v>CSL ST LEONARD TT</v>
          </cell>
          <cell r="C82" t="str">
            <v>NOEL</v>
          </cell>
          <cell r="D82" t="str">
            <v>Didier</v>
          </cell>
          <cell r="E82" t="str">
            <v>5 RUE DES PINSONS</v>
          </cell>
          <cell r="G82" t="str">
            <v> 76400</v>
          </cell>
          <cell r="H82" t="str">
            <v>ST LEONARD</v>
          </cell>
          <cell r="I82" t="str">
            <v> 0235287469</v>
          </cell>
          <cell r="O82" t="str">
            <v>SALLE OMNISPORTS</v>
          </cell>
          <cell r="P82" t="str">
            <v>Marie Madeleine BABIN</v>
          </cell>
          <cell r="Q82" t="str">
            <v>ST LEONARD</v>
          </cell>
        </row>
        <row r="83">
          <cell r="A83">
            <v>18270166</v>
          </cell>
          <cell r="B83" t="str">
            <v>CTT AVIRON</v>
          </cell>
          <cell r="C83" t="str">
            <v>CAMU</v>
          </cell>
          <cell r="D83" t="str">
            <v>Eric</v>
          </cell>
          <cell r="E83" t="str">
            <v>9 LE CLOS CHATILLON</v>
          </cell>
          <cell r="G83" t="str">
            <v> 27930</v>
          </cell>
          <cell r="H83" t="str">
            <v>AVIRON</v>
          </cell>
          <cell r="I83" t="str">
            <v> 0232383003</v>
          </cell>
          <cell r="O83" t="str">
            <v>SALLE POLYVALENTE</v>
          </cell>
          <cell r="P83" t="str">
            <v>RUE DU CHATEAU</v>
          </cell>
          <cell r="Q83" t="str">
            <v>AVIRON</v>
          </cell>
        </row>
        <row r="84">
          <cell r="A84">
            <v>18760036</v>
          </cell>
          <cell r="B84" t="str">
            <v>DIEPPE UNIVERSITAIRE CLUB</v>
          </cell>
          <cell r="C84" t="str">
            <v>LESEUR</v>
          </cell>
          <cell r="D84" t="str">
            <v>Gerard</v>
          </cell>
          <cell r="E84" t="str">
            <v>Appt 36 Im Raoul Dufy</v>
          </cell>
          <cell r="F84" t="str">
            <v> 1 Rue Nicolas Lemery</v>
          </cell>
          <cell r="G84" t="str">
            <v> 76370</v>
          </cell>
          <cell r="H84" t="str">
            <v>NEUVILLE LES DIEPPE</v>
          </cell>
          <cell r="I84" t="str">
            <v> 0235829906</v>
          </cell>
          <cell r="O84" t="str">
            <v>Maison des Sports</v>
          </cell>
          <cell r="P84" t="str">
            <v>20 Bis Avenue Gambetta</v>
          </cell>
          <cell r="Q84" t="str">
            <v>DIEPPE</v>
          </cell>
        </row>
        <row r="85">
          <cell r="A85">
            <v>18270177</v>
          </cell>
          <cell r="B85" t="str">
            <v>DRUCOURT TENNIS DE TABLE</v>
          </cell>
          <cell r="C85" t="str">
            <v>BENOIT</v>
          </cell>
          <cell r="D85" t="str">
            <v>Raymond</v>
          </cell>
          <cell r="E85" t="str">
            <v>LE CASTELAIN</v>
          </cell>
          <cell r="G85" t="str">
            <v> 27230</v>
          </cell>
          <cell r="H85" t="str">
            <v>ST AUBIN DE SCELLON</v>
          </cell>
          <cell r="I85" t="str">
            <v> 0232462595</v>
          </cell>
          <cell r="O85" t="str">
            <v>Gymnase</v>
          </cell>
          <cell r="P85" t="str">
            <v>Route de Bernay</v>
          </cell>
          <cell r="Q85" t="str">
            <v>THIBERVILLE</v>
          </cell>
        </row>
        <row r="86">
          <cell r="A86">
            <v>18760269</v>
          </cell>
          <cell r="B86" t="str">
            <v>E S FRESNOY FOLNY</v>
          </cell>
          <cell r="C86" t="str">
            <v>SWINGEDOUW</v>
          </cell>
          <cell r="D86" t="str">
            <v>Hubert</v>
          </cell>
          <cell r="E86" t="str">
            <v>49 ROUTE DE LONDINIERES</v>
          </cell>
          <cell r="G86" t="str">
            <v> 76660</v>
          </cell>
          <cell r="H86" t="str">
            <v>FRESNOY FOLNY</v>
          </cell>
          <cell r="I86" t="str">
            <v> 0971530839</v>
          </cell>
          <cell r="O86" t="str">
            <v>SALLE POLYVALENTE</v>
          </cell>
          <cell r="Q86" t="str">
            <v>FRESNOY FOLNY</v>
          </cell>
        </row>
        <row r="87">
          <cell r="A87">
            <v>18760319</v>
          </cell>
          <cell r="B87" t="str">
            <v>ELAN BOESIEN POUR LA MAITRIS</v>
          </cell>
          <cell r="C87" t="str">
            <v>LEGAY</v>
          </cell>
          <cell r="D87" t="str">
            <v>Xavier</v>
          </cell>
          <cell r="E87" t="str">
            <v>6 RUE DE LA RAVINE</v>
          </cell>
          <cell r="G87" t="str">
            <v> 27910</v>
          </cell>
          <cell r="H87" t="str">
            <v>RENNEVILLE</v>
          </cell>
          <cell r="I87" t="str">
            <v> 0232499039</v>
          </cell>
          <cell r="O87" t="str">
            <v>Salle Polyvalente de Boos</v>
          </cell>
          <cell r="P87" t="str">
            <v>Rue d' Uelzen</v>
          </cell>
          <cell r="Q87" t="str">
            <v>BOOS</v>
          </cell>
        </row>
        <row r="88">
          <cell r="A88">
            <v>18270069</v>
          </cell>
          <cell r="B88" t="str">
            <v>ENT. GISORSIENNE T. TABLE</v>
          </cell>
          <cell r="C88" t="str">
            <v>ZENATI</v>
          </cell>
          <cell r="D88" t="str">
            <v>Kevin</v>
          </cell>
          <cell r="E88" t="str">
            <v>Rue Costes et Bellonte</v>
          </cell>
          <cell r="F88" t="str">
            <v>Appt 5 Bat B</v>
          </cell>
          <cell r="G88" t="str">
            <v> 27140</v>
          </cell>
          <cell r="H88" t="str">
            <v>GISORS</v>
          </cell>
          <cell r="I88" t="str">
            <v> 0686923616</v>
          </cell>
          <cell r="O88" t="str">
            <v>Jean Philippe GATIEN</v>
          </cell>
          <cell r="P88" t="str">
            <v>RUE F. CADENNES</v>
          </cell>
          <cell r="Q88" t="str">
            <v>GISORS</v>
          </cell>
        </row>
        <row r="89">
          <cell r="A89">
            <v>18760377</v>
          </cell>
          <cell r="B89" t="str">
            <v>ENTENTE PONGISTE DU ROBEC</v>
          </cell>
          <cell r="C89" t="str">
            <v>GROULT</v>
          </cell>
          <cell r="D89" t="str">
            <v>Daniel</v>
          </cell>
          <cell r="E89" t="str">
            <v>8 RUE DE LA VATINE</v>
          </cell>
          <cell r="G89" t="str">
            <v> 76130</v>
          </cell>
          <cell r="H89" t="str">
            <v>MONT ST AIGNAN</v>
          </cell>
          <cell r="I89" t="str">
            <v> 0235618030</v>
          </cell>
          <cell r="O89" t="str">
            <v>salle Polyvalente</v>
          </cell>
          <cell r="P89" t="str">
            <v>Route des Sources</v>
          </cell>
          <cell r="Q89" t="str">
            <v>FONTAINE SOUS PREAUX</v>
          </cell>
        </row>
        <row r="90">
          <cell r="A90">
            <v>18760168</v>
          </cell>
          <cell r="B90" t="str">
            <v>ENTENTE ST PIERRAISE</v>
          </cell>
          <cell r="C90" t="str">
            <v>PARIS</v>
          </cell>
          <cell r="D90" t="str">
            <v>Luc marc</v>
          </cell>
          <cell r="E90" t="str">
            <v>3 ALLEE NEUVE</v>
          </cell>
          <cell r="G90" t="str">
            <v> 27370</v>
          </cell>
          <cell r="H90" t="str">
            <v>LA SAUSSAYE</v>
          </cell>
          <cell r="I90" t="str">
            <v> 0227766354</v>
          </cell>
          <cell r="O90" t="str">
            <v>DOMINIQUE MONTIER</v>
          </cell>
          <cell r="P90" t="str">
            <v>RUE AUX SAULNIERS</v>
          </cell>
          <cell r="Q90" t="str">
            <v>ST PIERRE LES ELBEUF</v>
          </cell>
        </row>
        <row r="91">
          <cell r="A91">
            <v>18760127</v>
          </cell>
          <cell r="B91" t="str">
            <v>ES ARQUES</v>
          </cell>
          <cell r="C91" t="str">
            <v>VASSARD</v>
          </cell>
          <cell r="D91" t="str">
            <v>Christian</v>
          </cell>
          <cell r="E91" t="str">
            <v>6O RUE DES FORRIERES</v>
          </cell>
          <cell r="G91" t="str">
            <v> 76590</v>
          </cell>
          <cell r="H91" t="str">
            <v>TORCY LE PETIT</v>
          </cell>
          <cell r="I91" t="str">
            <v> 0235851931</v>
          </cell>
          <cell r="O91" t="str">
            <v>SALLE J.M. LEPRONT</v>
          </cell>
          <cell r="P91" t="str">
            <v>FACE USINE REGMA</v>
          </cell>
          <cell r="Q91" t="str">
            <v>ARQUES LA BATAILLE</v>
          </cell>
        </row>
        <row r="92">
          <cell r="A92">
            <v>18760413</v>
          </cell>
          <cell r="B92" t="str">
            <v>ES TOURVILLE BELLENGREVILL</v>
          </cell>
          <cell r="C92" t="str">
            <v>CAYET</v>
          </cell>
          <cell r="D92" t="str">
            <v>Fabien</v>
          </cell>
          <cell r="E92" t="str">
            <v>Avenue Charls Nicolle</v>
          </cell>
          <cell r="G92" t="str">
            <v> 76370</v>
          </cell>
          <cell r="H92" t="str">
            <v>DIEPPE</v>
          </cell>
          <cell r="I92" t="str">
            <v> 0235835425</v>
          </cell>
          <cell r="O92" t="str">
            <v>Gymnase du Groupe scolaire</v>
          </cell>
          <cell r="Q92" t="str">
            <v>TOURVILLE LA CHAPELLE</v>
          </cell>
        </row>
        <row r="93">
          <cell r="A93">
            <v>18270006</v>
          </cell>
          <cell r="B93" t="str">
            <v>EVREUX ETUDIANTS CERCLE</v>
          </cell>
          <cell r="C93" t="str">
            <v>LEPOITTEVIN</v>
          </cell>
          <cell r="D93" t="str">
            <v>Francoise</v>
          </cell>
          <cell r="E93" t="str">
            <v>RUE DU CANADA</v>
          </cell>
          <cell r="F93" t="str">
            <v>COMPLEXE SPORTIF</v>
          </cell>
          <cell r="G93" t="str">
            <v> 27000</v>
          </cell>
          <cell r="H93" t="str">
            <v>EVREUX</v>
          </cell>
          <cell r="I93" t="str">
            <v> 0232354934</v>
          </cell>
          <cell r="O93" t="str">
            <v>Complexe sportif</v>
          </cell>
          <cell r="P93" t="str">
            <v>Rue du canada</v>
          </cell>
          <cell r="Q93" t="str">
            <v>EVREUX</v>
          </cell>
        </row>
        <row r="94">
          <cell r="A94">
            <v>18760415</v>
          </cell>
          <cell r="B94" t="str">
            <v>EXXONMOBIL GRAVENCHON SL</v>
          </cell>
          <cell r="C94" t="str">
            <v>SONNENTRUCKER</v>
          </cell>
          <cell r="D94" t="str">
            <v>Marc</v>
          </cell>
          <cell r="E94" t="str">
            <v>La mare du parc</v>
          </cell>
          <cell r="G94" t="str">
            <v> 76430</v>
          </cell>
          <cell r="H94" t="str">
            <v>TANCARVILLE</v>
          </cell>
          <cell r="I94" t="str">
            <v> 0232752256</v>
          </cell>
          <cell r="O94" t="str">
            <v>SALLE DES FETES</v>
          </cell>
          <cell r="P94" t="str">
            <v>PLACE NORMANDIE</v>
          </cell>
          <cell r="Q94" t="str">
            <v>NOTRE DAME DE GRAVENCHON</v>
          </cell>
        </row>
        <row r="95">
          <cell r="A95">
            <v>18760270</v>
          </cell>
          <cell r="B95" t="str">
            <v>F J LA REMUEE</v>
          </cell>
          <cell r="C95" t="str">
            <v>MARC</v>
          </cell>
          <cell r="D95" t="str">
            <v>Cedric</v>
          </cell>
          <cell r="E95" t="str">
            <v>82 Rue Henri Messager</v>
          </cell>
          <cell r="G95" t="str">
            <v> 76170</v>
          </cell>
          <cell r="H95" t="str">
            <v>LILLEBONNE</v>
          </cell>
          <cell r="I95" t="str">
            <v> 0235136375</v>
          </cell>
          <cell r="O95" t="str">
            <v>SALLE OMNISPORTS</v>
          </cell>
          <cell r="P95" t="str">
            <v>Résidence Les Beaux Sites</v>
          </cell>
          <cell r="Q95" t="str">
            <v>LA REMUEE</v>
          </cell>
        </row>
        <row r="96">
          <cell r="A96">
            <v>18760311</v>
          </cell>
          <cell r="B96" t="str">
            <v>F.R.J.E.P ESLETTES</v>
          </cell>
          <cell r="C96" t="str">
            <v>SAINT REQUIER</v>
          </cell>
          <cell r="D96" t="str">
            <v>Francois</v>
          </cell>
          <cell r="E96" t="str">
            <v>2 RUE DES HORTENSIAS</v>
          </cell>
          <cell r="G96" t="str">
            <v> 76710</v>
          </cell>
          <cell r="H96" t="str">
            <v>ESLETTES</v>
          </cell>
          <cell r="I96" t="str">
            <v> 0235331585</v>
          </cell>
          <cell r="O96" t="str">
            <v>MILCOLOR</v>
          </cell>
          <cell r="P96" t="str">
            <v>RUE DES LILAS</v>
          </cell>
          <cell r="Q96" t="str">
            <v>ESLETTES</v>
          </cell>
        </row>
        <row r="97">
          <cell r="A97">
            <v>18760342</v>
          </cell>
          <cell r="B97" t="str">
            <v>FJ FAUVILLE </v>
          </cell>
          <cell r="C97" t="str">
            <v>BEUX</v>
          </cell>
          <cell r="D97" t="str">
            <v>Christophe</v>
          </cell>
          <cell r="E97" t="str">
            <v>94 RUE BERNARD THELU</v>
          </cell>
          <cell r="G97" t="str">
            <v> 76640</v>
          </cell>
          <cell r="H97" t="str">
            <v>FAUVILLE EN CAUX</v>
          </cell>
          <cell r="I97" t="str">
            <v> 0235562672</v>
          </cell>
          <cell r="O97" t="str">
            <v>HALLE DE SPORT</v>
          </cell>
          <cell r="P97" t="str">
            <v>RUE DE NORMANDIE</v>
          </cell>
          <cell r="Q97" t="str">
            <v>FAUVILLE EN CAUX</v>
          </cell>
        </row>
        <row r="98">
          <cell r="A98">
            <v>18270164</v>
          </cell>
          <cell r="B98" t="str">
            <v>FJEP DOUVILLE SUR ANDELLE</v>
          </cell>
          <cell r="C98" t="str">
            <v>LAFITTE</v>
          </cell>
          <cell r="D98" t="str">
            <v>Guy</v>
          </cell>
          <cell r="E98" t="str">
            <v>5 RUE HENRY KRATZ</v>
          </cell>
          <cell r="G98" t="str">
            <v> 27380</v>
          </cell>
          <cell r="H98" t="str">
            <v>DOUVILLE SUR ANDELLE</v>
          </cell>
          <cell r="I98" t="str">
            <v> 0232497740</v>
          </cell>
          <cell r="O98" t="str">
            <v>FJEP DOUVILLE SUR ANDELLE</v>
          </cell>
          <cell r="P98" t="str">
            <v>20 RUE DU CARDINAL AMETTE</v>
          </cell>
          <cell r="Q98" t="str">
            <v>DOUVILLE SUR ANDELLE</v>
          </cell>
        </row>
        <row r="99">
          <cell r="A99">
            <v>18760306</v>
          </cell>
          <cell r="B99" t="str">
            <v>FOYER D AUZEBOSC ST CLAIR T</v>
          </cell>
          <cell r="C99" t="str">
            <v>FERCOQ</v>
          </cell>
          <cell r="D99" t="str">
            <v>Pascal</v>
          </cell>
          <cell r="E99" t="str">
            <v>LES TILLEULS</v>
          </cell>
          <cell r="G99" t="str">
            <v> 76190</v>
          </cell>
          <cell r="H99" t="str">
            <v>AUZEBOSC</v>
          </cell>
          <cell r="I99" t="str">
            <v> 0235951934</v>
          </cell>
          <cell r="O99" t="str">
            <v>Salle polyvalente</v>
          </cell>
          <cell r="P99" t="str">
            <v>Le bourg</v>
          </cell>
          <cell r="Q99" t="str">
            <v>AUZEBOSC</v>
          </cell>
        </row>
        <row r="100">
          <cell r="A100">
            <v>18270070</v>
          </cell>
          <cell r="B100" t="str">
            <v>FOYER RURAL CANAPPEVILLE</v>
          </cell>
          <cell r="C100" t="str">
            <v>AUBRY</v>
          </cell>
          <cell r="D100" t="str">
            <v>Andre</v>
          </cell>
          <cell r="E100" t="str">
            <v>5 RUE DES FORRIERES SUD</v>
          </cell>
          <cell r="G100" t="str">
            <v> 27400</v>
          </cell>
          <cell r="H100" t="str">
            <v>CANAPPEVILLE</v>
          </cell>
          <cell r="I100" t="str">
            <v> 0232505698</v>
          </cell>
          <cell r="O100" t="str">
            <v>Foyer Rural</v>
          </cell>
          <cell r="P100" t="str">
            <v>Place du Village</v>
          </cell>
          <cell r="Q100" t="str">
            <v>CANAPPEVILLE</v>
          </cell>
        </row>
        <row r="101">
          <cell r="A101">
            <v>18760272</v>
          </cell>
          <cell r="B101" t="str">
            <v>FR ANQUETIERVILLE</v>
          </cell>
          <cell r="C101" t="str">
            <v>PAPLORAY</v>
          </cell>
          <cell r="D101" t="str">
            <v>Roger</v>
          </cell>
          <cell r="E101" t="str">
            <v>150 Route de St Nicolas</v>
          </cell>
          <cell r="G101" t="str">
            <v> 76490</v>
          </cell>
          <cell r="H101" t="str">
            <v>ANQUETIERVILLE</v>
          </cell>
          <cell r="I101" t="str">
            <v> 0235567665</v>
          </cell>
          <cell r="O101" t="str">
            <v>FOYER RURAL</v>
          </cell>
          <cell r="Q101" t="str">
            <v>ANQUETIERVILLE</v>
          </cell>
        </row>
        <row r="102">
          <cell r="A102">
            <v>18760374</v>
          </cell>
          <cell r="B102" t="str">
            <v>FR ISNEAUVILLE</v>
          </cell>
          <cell r="C102" t="str">
            <v>MAURICE</v>
          </cell>
          <cell r="D102" t="str">
            <v>Claude</v>
          </cell>
          <cell r="E102" t="str">
            <v>176, IMPASSE MESANGERE</v>
          </cell>
          <cell r="G102" t="str">
            <v> 76230</v>
          </cell>
          <cell r="H102" t="str">
            <v>ISNEAUVILLE</v>
          </cell>
          <cell r="I102" t="str">
            <v> 0235610113</v>
          </cell>
          <cell r="O102" t="str">
            <v>COMPLEXE SPORTIF DU CHEVAL </v>
          </cell>
          <cell r="P102" t="str">
            <v>1448 ROUTE DE NEUFCHATEL</v>
          </cell>
          <cell r="Q102" t="str">
            <v>ISNEAUVILLE</v>
          </cell>
        </row>
        <row r="103">
          <cell r="A103">
            <v>18760351</v>
          </cell>
          <cell r="B103" t="str">
            <v>FRANQUEVILLE ST PIERRE</v>
          </cell>
          <cell r="C103" t="str">
            <v>FOUCART</v>
          </cell>
          <cell r="D103" t="str">
            <v>Bernard</v>
          </cell>
          <cell r="E103" t="str">
            <v>144 RUE RAOUL DU FAULX</v>
          </cell>
          <cell r="G103" t="str">
            <v> 76520</v>
          </cell>
          <cell r="H103" t="str">
            <v>FRANQUEVILLE ST PIERRE</v>
          </cell>
          <cell r="I103" t="str">
            <v> 0235801352</v>
          </cell>
          <cell r="O103" t="str">
            <v>Complexe David DOUILLET</v>
          </cell>
          <cell r="P103" t="str">
            <v>Salle Damien Eloi</v>
          </cell>
          <cell r="Q103" t="str">
            <v>FRANQUEVILLE ST PIERRE</v>
          </cell>
        </row>
        <row r="104">
          <cell r="A104">
            <v>18760012</v>
          </cell>
          <cell r="B104" t="str">
            <v>G C O BIHOREL</v>
          </cell>
          <cell r="C104" t="str">
            <v>SAUS</v>
          </cell>
          <cell r="D104" t="str">
            <v>Jean claude</v>
          </cell>
          <cell r="E104" t="str">
            <v>10 Rue Victor Boucher </v>
          </cell>
          <cell r="F104" t="str">
            <v>Immeuble POITOU Appt 129</v>
          </cell>
          <cell r="G104" t="str">
            <v> 76420</v>
          </cell>
          <cell r="H104" t="str">
            <v>BIHOREL</v>
          </cell>
          <cell r="I104" t="str">
            <v> 0235607827</v>
          </cell>
          <cell r="O104" t="str">
            <v>CENTRE SPORTIF G.LECLERC</v>
          </cell>
          <cell r="P104" t="str">
            <v>RUE DE VERDUN</v>
          </cell>
          <cell r="Q104" t="str">
            <v>BIHOREL</v>
          </cell>
        </row>
        <row r="105">
          <cell r="A105">
            <v>18270152</v>
          </cell>
          <cell r="B105" t="str">
            <v>GAILLON AUBEVOYE TT</v>
          </cell>
          <cell r="C105" t="str">
            <v>DUCOMMUN</v>
          </cell>
          <cell r="D105" t="str">
            <v>Daniel</v>
          </cell>
          <cell r="E105" t="str">
            <v>6, RUE ARISTIDE BRIAND</v>
          </cell>
          <cell r="G105" t="str">
            <v> 27200</v>
          </cell>
          <cell r="H105" t="str">
            <v>VERNON</v>
          </cell>
          <cell r="I105" t="str">
            <v> 0232517425</v>
          </cell>
          <cell r="O105" t="str">
            <v>GYMNASE DU LYCEE MALRAUX</v>
          </cell>
          <cell r="P105" t="str">
            <v>42 AVENUE FRANÇOIS MITTÉRAN</v>
          </cell>
          <cell r="Q105" t="str">
            <v>GAILLON</v>
          </cell>
        </row>
        <row r="106">
          <cell r="A106">
            <v>18270126</v>
          </cell>
          <cell r="B106" t="str">
            <v>GROSSOEUVRE SPORTS</v>
          </cell>
          <cell r="C106" t="str">
            <v>FONDACCI</v>
          </cell>
          <cell r="D106" t="str">
            <v>Anne</v>
          </cell>
          <cell r="E106" t="str">
            <v>6 IMPASSE DE LA SENTE JUREE</v>
          </cell>
          <cell r="G106" t="str">
            <v> 27220</v>
          </cell>
          <cell r="H106" t="str">
            <v>GROSSOEUVRE</v>
          </cell>
          <cell r="I106" t="str">
            <v> 0232379569</v>
          </cell>
          <cell r="O106" t="str">
            <v>SALLE ETIENNE RAYER</v>
          </cell>
          <cell r="P106" t="str">
            <v>RUE SAINT PIERRE</v>
          </cell>
          <cell r="Q106" t="str">
            <v>GROSSOEUVRE</v>
          </cell>
        </row>
        <row r="107">
          <cell r="A107">
            <v>18760390</v>
          </cell>
          <cell r="B107" t="str">
            <v>GROUPEMENT LA HETRAIE</v>
          </cell>
          <cell r="C107" t="str">
            <v>PEYREFICHE</v>
          </cell>
          <cell r="D107" t="str">
            <v>Eric</v>
          </cell>
          <cell r="E107" t="str">
            <v>14 Route de Morville</v>
          </cell>
          <cell r="G107" t="str">
            <v> 76220</v>
          </cell>
          <cell r="H107" t="str">
            <v>LA FEUILLIE</v>
          </cell>
          <cell r="I107" t="str">
            <v> 0235905223</v>
          </cell>
          <cell r="O107" t="str">
            <v>SALLE OMNISPORT DE LA HETRA</v>
          </cell>
          <cell r="P107" t="str">
            <v>rue du centre</v>
          </cell>
          <cell r="Q107" t="str">
            <v>LA FEUILLIE</v>
          </cell>
        </row>
        <row r="108">
          <cell r="A108">
            <v>18270181</v>
          </cell>
          <cell r="B108" t="str">
            <v>GUICHAINVILLE TT</v>
          </cell>
          <cell r="C108" t="str">
            <v>BIGOT</v>
          </cell>
          <cell r="D108" t="str">
            <v>Patrick</v>
          </cell>
          <cell r="E108" t="str">
            <v>2 RUE DES VIOLETTES</v>
          </cell>
          <cell r="G108" t="str">
            <v> 27000</v>
          </cell>
          <cell r="H108" t="str">
            <v>EVREUX</v>
          </cell>
          <cell r="I108" t="str">
            <v> 0232384236</v>
          </cell>
          <cell r="O108" t="str">
            <v>SALLE DES ASSOCIATIONS</v>
          </cell>
          <cell r="P108" t="str">
            <v>2 BIS RUE DES MOISSONNEURS</v>
          </cell>
          <cell r="Q108" t="str">
            <v>GUICHAINVILLE</v>
          </cell>
        </row>
        <row r="109">
          <cell r="A109">
            <v>18270145</v>
          </cell>
          <cell r="B109" t="str">
            <v>ISC SYLVAINS-LES-MOULINS</v>
          </cell>
          <cell r="C109" t="str">
            <v>MAILLAUT</v>
          </cell>
          <cell r="D109" t="str">
            <v>Claudine</v>
          </cell>
          <cell r="E109" t="str">
            <v>19 rue de la ronde mare</v>
          </cell>
          <cell r="G109" t="str">
            <v> 27240</v>
          </cell>
          <cell r="H109" t="str">
            <v>SYLVAINS LES MOULINS</v>
          </cell>
          <cell r="O109" t="str">
            <v>SALLE INTERCOMMUNALE</v>
          </cell>
          <cell r="P109" t="str">
            <v>LE TERTRE</v>
          </cell>
          <cell r="Q109" t="str">
            <v>SYLVAINS LES MOULINS</v>
          </cell>
        </row>
        <row r="110">
          <cell r="A110">
            <v>18270013</v>
          </cell>
          <cell r="B110" t="str">
            <v>J D ARC EVREUX</v>
          </cell>
          <cell r="C110" t="str">
            <v>MARCHAND</v>
          </cell>
          <cell r="D110" t="str">
            <v>Francois</v>
          </cell>
          <cell r="E110" t="str">
            <v>VILLA ANAIS APPT 106C</v>
          </cell>
          <cell r="F110" t="str">
            <v>17 RUE DES TOMBETTES</v>
          </cell>
          <cell r="G110" t="str">
            <v> 27000</v>
          </cell>
          <cell r="H110" t="str">
            <v>EVREUX</v>
          </cell>
          <cell r="I110" t="str">
            <v> 0232620811</v>
          </cell>
          <cell r="O110" t="str">
            <v>JEANNE D ARC D EVREUX</v>
          </cell>
          <cell r="P110" t="str">
            <v>45 Rue St Germain</v>
          </cell>
          <cell r="Q110" t="str">
            <v>EVREUX</v>
          </cell>
        </row>
        <row r="111">
          <cell r="A111">
            <v>18760448</v>
          </cell>
          <cell r="B111" t="str">
            <v>JEUNESSE PONG.VALLIQUERVILL</v>
          </cell>
          <cell r="C111" t="str">
            <v>CUISY</v>
          </cell>
          <cell r="D111" t="str">
            <v>Jean francois</v>
          </cell>
          <cell r="E111" t="str">
            <v>57 rue de l'eglise</v>
          </cell>
          <cell r="G111" t="str">
            <v> 76190</v>
          </cell>
          <cell r="H111" t="str">
            <v>VALLIQUERVILLE</v>
          </cell>
          <cell r="I111" t="str">
            <v> 0235956825</v>
          </cell>
          <cell r="O111" t="str">
            <v>SALLE POLYVALENTE CH.FEDINA</v>
          </cell>
          <cell r="P111" t="str">
            <v>RUE DE LA MAIRIE</v>
          </cell>
          <cell r="Q111" t="str">
            <v>VALLIQUERVILLE</v>
          </cell>
        </row>
        <row r="112">
          <cell r="A112">
            <v>18760455</v>
          </cell>
          <cell r="B112" t="str">
            <v>JEUNESSE PONGISTE SOTTEVILL</v>
          </cell>
          <cell r="C112" t="str">
            <v>LOURETTE</v>
          </cell>
          <cell r="D112" t="str">
            <v>Jean marie</v>
          </cell>
          <cell r="E112" t="str">
            <v>52 ROUTE DE VEULES</v>
          </cell>
          <cell r="G112" t="str">
            <v> 76740</v>
          </cell>
          <cell r="H112" t="str">
            <v>SOTTEVILLE SUR MER</v>
          </cell>
          <cell r="I112" t="str">
            <v> 0235976313</v>
          </cell>
          <cell r="O112" t="str">
            <v>salle des fêtes</v>
          </cell>
          <cell r="P112" t="str">
            <v>Place de la Libération</v>
          </cell>
          <cell r="Q112" t="str">
            <v>SOTTEVILLE SUR MER</v>
          </cell>
        </row>
        <row r="113">
          <cell r="A113">
            <v>18760423</v>
          </cell>
          <cell r="B113" t="str">
            <v>JURI TT</v>
          </cell>
          <cell r="C113" t="str">
            <v>BAUDRY</v>
          </cell>
          <cell r="D113" t="str">
            <v>Sylvain</v>
          </cell>
          <cell r="E113" t="str">
            <v>10 Place des bleuets</v>
          </cell>
          <cell r="G113" t="str">
            <v> 76700</v>
          </cell>
          <cell r="H113" t="str">
            <v>ST LAURENT DE BREVEDENT</v>
          </cell>
          <cell r="I113" t="str">
            <v> 0681225721</v>
          </cell>
          <cell r="O113" t="str">
            <v>STADE JULES DESCHASEAUX</v>
          </cell>
          <cell r="P113" t="str">
            <v>35 RUE DU PONT TINEL</v>
          </cell>
          <cell r="Q113" t="str">
            <v>LE HAVRE</v>
          </cell>
        </row>
        <row r="114">
          <cell r="A114">
            <v>18760366</v>
          </cell>
          <cell r="B114" t="str">
            <v>LA CRIQUE  TT</v>
          </cell>
          <cell r="C114" t="str">
            <v>MALET</v>
          </cell>
          <cell r="D114" t="str">
            <v>Alain</v>
          </cell>
          <cell r="E114" t="str">
            <v>18 rue d'Haucourt</v>
          </cell>
          <cell r="G114" t="str">
            <v> 76850</v>
          </cell>
          <cell r="H114" t="str">
            <v>GRIGNEUSEVILLE</v>
          </cell>
          <cell r="I114" t="str">
            <v> 0235334303</v>
          </cell>
          <cell r="O114" t="str">
            <v>SALLE PAUL PESSY</v>
          </cell>
          <cell r="Q114" t="str">
            <v>LA CRIQUE</v>
          </cell>
        </row>
        <row r="115">
          <cell r="A115">
            <v>18270102</v>
          </cell>
          <cell r="B115" t="str">
            <v>LA STEPHANOISE TT</v>
          </cell>
          <cell r="C115" t="str">
            <v>PINCHON</v>
          </cell>
          <cell r="D115" t="str">
            <v>Sebastien</v>
          </cell>
          <cell r="E115" t="str">
            <v>154 RUE DE LA CHEVALERIE</v>
          </cell>
          <cell r="G115" t="str">
            <v> 27450</v>
          </cell>
          <cell r="H115" t="str">
            <v>ST ETIENNE L ALLIER</v>
          </cell>
          <cell r="I115" t="str">
            <v> 0232414673</v>
          </cell>
          <cell r="O115" t="str">
            <v>SALLE JEAN DESPERROIS</v>
          </cell>
          <cell r="P115" t="str">
            <v>Rue de la Chevalerie</v>
          </cell>
          <cell r="Q115" t="str">
            <v>ST ETIENNE L ALLIER</v>
          </cell>
        </row>
        <row r="116">
          <cell r="A116">
            <v>18760286</v>
          </cell>
          <cell r="B116" t="str">
            <v>LE HAVRE S'PORT</v>
          </cell>
          <cell r="C116" t="str">
            <v>ORENGE</v>
          </cell>
          <cell r="D116" t="str">
            <v>Didier</v>
          </cell>
          <cell r="E116" t="str">
            <v>7 Rue Joseph Candon</v>
          </cell>
          <cell r="G116" t="str">
            <v> 76310</v>
          </cell>
          <cell r="H116" t="str">
            <v>STE ADRESSE</v>
          </cell>
          <cell r="I116" t="str">
            <v> 0232747442</v>
          </cell>
          <cell r="O116" t="str">
            <v>SALLE ANDRÉ LANDORMI</v>
          </cell>
          <cell r="P116" t="str">
            <v>HANGAR 21</v>
          </cell>
          <cell r="Q116" t="str">
            <v>LE HAVRE</v>
          </cell>
        </row>
        <row r="117">
          <cell r="A117">
            <v>18760442</v>
          </cell>
          <cell r="B117" t="str">
            <v>LE TRAIT YAINVILLE PONGISTE</v>
          </cell>
          <cell r="C117" t="str">
            <v>RASSELET</v>
          </cell>
          <cell r="D117" t="str">
            <v>Jean luc</v>
          </cell>
          <cell r="E117" t="str">
            <v>98 RUE SACHA GUITRY</v>
          </cell>
          <cell r="G117" t="str">
            <v> 76480</v>
          </cell>
          <cell r="H117" t="str">
            <v>YAINVILLE</v>
          </cell>
          <cell r="I117" t="str">
            <v> 0235372924</v>
          </cell>
          <cell r="O117" t="str">
            <v>GROUPE SCOLAIRE </v>
          </cell>
          <cell r="P117" t="str">
            <v>GUY DE MAUPASSANT</v>
          </cell>
          <cell r="Q117" t="str">
            <v>LE TRAIT</v>
          </cell>
        </row>
        <row r="118">
          <cell r="A118">
            <v>18270183</v>
          </cell>
          <cell r="B118" t="str">
            <v>LES PONGISTES MESNILOIS</v>
          </cell>
          <cell r="C118" t="str">
            <v>FOUCAULT</v>
          </cell>
          <cell r="D118" t="str">
            <v>Isabelle</v>
          </cell>
          <cell r="E118" t="str">
            <v>7 RUE DE LA ROUSSIERE</v>
          </cell>
          <cell r="G118" t="str">
            <v> 27220</v>
          </cell>
          <cell r="H118" t="str">
            <v>LIGNEROLLES</v>
          </cell>
          <cell r="I118" t="str">
            <v> 0232373885</v>
          </cell>
          <cell r="O118" t="str">
            <v>Foyer Communal</v>
          </cell>
          <cell r="P118" t="str">
            <v>Rue du Moulin</v>
          </cell>
          <cell r="Q118" t="str">
            <v>MESNIL SUR L ESTREE</v>
          </cell>
        </row>
        <row r="119">
          <cell r="A119">
            <v>18760108</v>
          </cell>
          <cell r="B119" t="str">
            <v>MESNIL ESNARD TT</v>
          </cell>
          <cell r="C119" t="str">
            <v>PONCHELLE</v>
          </cell>
          <cell r="D119" t="str">
            <v>Pascal</v>
          </cell>
          <cell r="E119" t="str">
            <v>10 RUE GABRIEL DAVID</v>
          </cell>
          <cell r="G119" t="str">
            <v> 76240</v>
          </cell>
          <cell r="H119" t="str">
            <v>LE MESNIL ESNARD</v>
          </cell>
          <cell r="I119" t="str">
            <v> 0686947637</v>
          </cell>
          <cell r="O119" t="str">
            <v>MESNIL ESNARD TENNIS DE TAB</v>
          </cell>
          <cell r="P119" t="str">
            <v>10 Ter Rue Thiers</v>
          </cell>
          <cell r="Q119" t="str">
            <v>LE MESNIL ESNARD</v>
          </cell>
        </row>
        <row r="120">
          <cell r="A120">
            <v>18760378</v>
          </cell>
          <cell r="B120" t="str">
            <v>MJC AUMALE</v>
          </cell>
          <cell r="C120" t="str">
            <v>LELEU</v>
          </cell>
          <cell r="D120" t="str">
            <v>Vincent</v>
          </cell>
          <cell r="E120" t="str">
            <v>9 Rue Marguet</v>
          </cell>
          <cell r="G120" t="str">
            <v> 60220</v>
          </cell>
          <cell r="H120" t="str">
            <v>ESCLES ST PIERRE</v>
          </cell>
          <cell r="I120" t="str">
            <v> 0344042775</v>
          </cell>
          <cell r="O120" t="str">
            <v>MILLE CLUB</v>
          </cell>
          <cell r="Q120" t="str">
            <v>AUMALE</v>
          </cell>
        </row>
        <row r="121">
          <cell r="A121">
            <v>18760157</v>
          </cell>
          <cell r="B121" t="str">
            <v>MONT SAINT AIGNAN TT</v>
          </cell>
          <cell r="C121" t="str">
            <v>DESSENNE</v>
          </cell>
          <cell r="D121" t="str">
            <v>Olivier</v>
          </cell>
          <cell r="E121" t="str">
            <v>16 Rue Le Verrier</v>
          </cell>
          <cell r="G121" t="str">
            <v> 76130</v>
          </cell>
          <cell r="H121" t="str">
            <v>MONT ST AIGNAN</v>
          </cell>
          <cell r="I121" t="str">
            <v> 0235740552</v>
          </cell>
          <cell r="O121" t="str">
            <v>CENTRE SPORTIF COQUETS</v>
          </cell>
          <cell r="P121" t="str">
            <v>RUE PROFESSEUR FLEURY</v>
          </cell>
          <cell r="Q121" t="str">
            <v>MONT ST AIGNAN</v>
          </cell>
        </row>
        <row r="122">
          <cell r="A122">
            <v>18760291</v>
          </cell>
          <cell r="B122" t="str">
            <v>MONTIVILLLIERS T de TABLE</v>
          </cell>
          <cell r="C122" t="str">
            <v>SALENNE</v>
          </cell>
          <cell r="D122" t="str">
            <v>Jean bernard</v>
          </cell>
          <cell r="E122" t="str">
            <v>56 avenue clemenceau</v>
          </cell>
          <cell r="G122" t="str">
            <v> 76290</v>
          </cell>
          <cell r="H122" t="str">
            <v>MONTIVILLIERS</v>
          </cell>
          <cell r="I122" t="str">
            <v> 0235302855</v>
          </cell>
          <cell r="O122" t="str">
            <v>COMPLEXE SPORTIF C.GAND</v>
          </cell>
          <cell r="Q122" t="str">
            <v>MONTIVILLIERS</v>
          </cell>
        </row>
        <row r="123">
          <cell r="A123">
            <v>18270077</v>
          </cell>
          <cell r="B123" t="str">
            <v>MONTREUIL L'ARGILLE TENNIS D</v>
          </cell>
          <cell r="C123" t="str">
            <v>ROUSSIN</v>
          </cell>
          <cell r="D123" t="str">
            <v>Wilhelm</v>
          </cell>
          <cell r="E123" t="str">
            <v>10 RUE DES FRERES BOIVIN</v>
          </cell>
          <cell r="G123" t="str">
            <v> 27390</v>
          </cell>
          <cell r="H123" t="str">
            <v>MONTREUIL L ARGILLE</v>
          </cell>
          <cell r="I123" t="str">
            <v> 0687349670</v>
          </cell>
          <cell r="O123" t="str">
            <v>GYMNASE DE BROGLIE</v>
          </cell>
          <cell r="P123" t="str">
            <v>ROUTE DE LA BARRE EN OUCHE</v>
          </cell>
          <cell r="Q123" t="str">
            <v>BROGLIE</v>
          </cell>
        </row>
        <row r="124">
          <cell r="A124">
            <v>18760426</v>
          </cell>
          <cell r="B124" t="str">
            <v>MSNA MULTI SMASHS ST NICOL</v>
          </cell>
          <cell r="C124" t="str">
            <v>FONTAINE</v>
          </cell>
          <cell r="D124" t="str">
            <v>Stephane</v>
          </cell>
          <cell r="E124" t="str">
            <v>CHEMIN D HYBOUVILLE</v>
          </cell>
          <cell r="G124" t="str">
            <v> 76510</v>
          </cell>
          <cell r="H124" t="str">
            <v>ST NICOLAS D ALIERMONT</v>
          </cell>
          <cell r="I124" t="str">
            <v> 0235852610</v>
          </cell>
          <cell r="O124" t="str">
            <v>MSNA MULTI SMASHS ST NICOL</v>
          </cell>
          <cell r="P124" t="str">
            <v>salle Edouard Cannevel</v>
          </cell>
          <cell r="Q124" t="str">
            <v>ST NICOLAS D ALIERMONT</v>
          </cell>
        </row>
        <row r="125">
          <cell r="A125">
            <v>18270151</v>
          </cell>
          <cell r="B125" t="str">
            <v>NEUBOURG QUITTEBEUF TT</v>
          </cell>
          <cell r="C125" t="str">
            <v>LABOULAIS</v>
          </cell>
          <cell r="D125" t="str">
            <v>Bruno</v>
          </cell>
          <cell r="E125" t="str">
            <v>LA GOUBERGE</v>
          </cell>
          <cell r="F125" t="str">
            <v>17 RUE D'EMANVILLE</v>
          </cell>
          <cell r="G125" t="str">
            <v> 27190</v>
          </cell>
          <cell r="H125" t="str">
            <v>ORMES</v>
          </cell>
          <cell r="I125" t="str">
            <v> 0232672182</v>
          </cell>
          <cell r="O125" t="str">
            <v>COMPLEXE SPORTIF DU HAUT P</v>
          </cell>
          <cell r="P125" t="str">
            <v>ROUTE DE SAINTE COLOMBE</v>
          </cell>
          <cell r="Q125" t="str">
            <v>LE NEUBOURG</v>
          </cell>
        </row>
        <row r="126">
          <cell r="A126">
            <v>18760449</v>
          </cell>
          <cell r="B126" t="str">
            <v>NORVILLE</v>
          </cell>
          <cell r="C126" t="str">
            <v>PIEDNOEL</v>
          </cell>
          <cell r="D126" t="str">
            <v>Olivier</v>
          </cell>
          <cell r="E126" t="str">
            <v>8 LOT. LE HAUT DES COURS</v>
          </cell>
          <cell r="G126" t="str">
            <v> 76330</v>
          </cell>
          <cell r="H126" t="str">
            <v>NORVILLE</v>
          </cell>
          <cell r="I126" t="str">
            <v> 0235313871</v>
          </cell>
          <cell r="O126" t="str">
            <v>SALLE DES FETES</v>
          </cell>
          <cell r="P126" t="str">
            <v>RUE DE L EGLISE</v>
          </cell>
          <cell r="Q126" t="str">
            <v>NORVILLE</v>
          </cell>
        </row>
        <row r="127">
          <cell r="A127">
            <v>18270104</v>
          </cell>
          <cell r="B127" t="str">
            <v>PING PONG CLUB HONDOUVILLE</v>
          </cell>
          <cell r="C127" t="str">
            <v>PEREIRA</v>
          </cell>
          <cell r="D127" t="str">
            <v>Philippe</v>
          </cell>
          <cell r="E127" t="str">
            <v>4 TER ROUTE DE LOUVIERS</v>
          </cell>
          <cell r="G127" t="str">
            <v> 27400</v>
          </cell>
          <cell r="H127" t="str">
            <v>HONDOUVILLE</v>
          </cell>
          <cell r="I127" t="str">
            <v> 0232590151</v>
          </cell>
          <cell r="O127" t="str">
            <v>Salle Jean Moulin</v>
          </cell>
          <cell r="P127" t="str">
            <v>Rue Jean Moulin</v>
          </cell>
          <cell r="Q127" t="str">
            <v>HONDOUVILLE</v>
          </cell>
        </row>
        <row r="128">
          <cell r="A128">
            <v>18760352</v>
          </cell>
          <cell r="B128" t="str">
            <v>PLATEAU HAVRAIS TT</v>
          </cell>
          <cell r="C128" t="str">
            <v>METAYER</v>
          </cell>
          <cell r="D128" t="str">
            <v>Gerard</v>
          </cell>
          <cell r="E128" t="str">
            <v>73 rue Frédéric Mistral</v>
          </cell>
          <cell r="G128" t="str">
            <v> 76620</v>
          </cell>
          <cell r="H128" t="str">
            <v>LE HAVRE</v>
          </cell>
          <cell r="I128" t="str">
            <v> 0235449725</v>
          </cell>
          <cell r="O128" t="str">
            <v>GYMNASE P. KERGOMARD D3D4</v>
          </cell>
          <cell r="P128" t="str">
            <v>rue Pauline Kergomard</v>
          </cell>
          <cell r="Q128" t="str">
            <v>LE HAVRE</v>
          </cell>
        </row>
        <row r="129">
          <cell r="A129">
            <v>18760382</v>
          </cell>
          <cell r="B129" t="str">
            <v>RACING CLUB PORT DU HAVRE</v>
          </cell>
          <cell r="C129" t="str">
            <v>ALLEAUME</v>
          </cell>
          <cell r="D129" t="str">
            <v>Martial</v>
          </cell>
          <cell r="E129" t="str">
            <v>10 RUE PAUL SARTRE</v>
          </cell>
          <cell r="G129" t="str">
            <v> 76700</v>
          </cell>
          <cell r="H129" t="str">
            <v>GAINNEVILLE</v>
          </cell>
          <cell r="I129" t="str">
            <v> 0235557838</v>
          </cell>
          <cell r="O129" t="str">
            <v>STADE DESCHASEAUX</v>
          </cell>
          <cell r="P129" t="str">
            <v>rue du Pont Tinel</v>
          </cell>
          <cell r="Q129" t="str">
            <v>LE HAVRE</v>
          </cell>
        </row>
        <row r="130">
          <cell r="A130">
            <v>18760015</v>
          </cell>
          <cell r="B130" t="str">
            <v>RAQUETTE CRIELLOISE</v>
          </cell>
          <cell r="C130" t="str">
            <v>ANCEL</v>
          </cell>
          <cell r="D130" t="str">
            <v>Olivier</v>
          </cell>
          <cell r="E130" t="str">
            <v>42 RUE DE LA LIBERATION</v>
          </cell>
          <cell r="G130" t="str">
            <v> 76910</v>
          </cell>
          <cell r="H130" t="str">
            <v>CRIEL SUR MER</v>
          </cell>
          <cell r="I130" t="str">
            <v> 0235867081</v>
          </cell>
          <cell r="O130" t="str">
            <v>COLONIE DE CHANTEREINE</v>
          </cell>
          <cell r="Q130" t="str">
            <v>CRIEL SUR MER</v>
          </cell>
        </row>
        <row r="131">
          <cell r="A131">
            <v>18760070</v>
          </cell>
          <cell r="B131" t="str">
            <v>RAQUETTE NEUFCHATELOISE</v>
          </cell>
          <cell r="C131" t="str">
            <v>HUCHER</v>
          </cell>
          <cell r="D131" t="str">
            <v>Frederic</v>
          </cell>
          <cell r="E131" t="str">
            <v>1 Bis résidence des fontaines</v>
          </cell>
          <cell r="G131" t="str">
            <v> 76270</v>
          </cell>
          <cell r="H131" t="str">
            <v>NEUFCHATEL EN BRAY</v>
          </cell>
          <cell r="O131" t="str">
            <v>RAQUETTE NEUFCHATELOISE</v>
          </cell>
          <cell r="P131" t="str">
            <v>BD. ALBERT CHARVET</v>
          </cell>
          <cell r="Q131" t="str">
            <v>NEUFCHATEL EN BRAY</v>
          </cell>
        </row>
        <row r="132">
          <cell r="A132">
            <v>18760459</v>
          </cell>
          <cell r="B132" t="str">
            <v>Raquette Tourvillaise</v>
          </cell>
          <cell r="C132" t="str">
            <v>GUERARD</v>
          </cell>
          <cell r="D132" t="str">
            <v>Yannick</v>
          </cell>
          <cell r="E132" t="str">
            <v>13 RUE DES CHAMPS</v>
          </cell>
          <cell r="G132" t="str">
            <v> 76550</v>
          </cell>
          <cell r="H132" t="str">
            <v>TOURVILLE SUR ARQUES</v>
          </cell>
          <cell r="I132" t="str">
            <v> 0235040358</v>
          </cell>
          <cell r="O132" t="str">
            <v>Salle polyvalente</v>
          </cell>
          <cell r="Q132" t="str">
            <v>TOURVILLE SUR ARQUES</v>
          </cell>
        </row>
        <row r="133">
          <cell r="A133">
            <v>18270169</v>
          </cell>
          <cell r="B133" t="str">
            <v>RAS ROMILLY AS</v>
          </cell>
          <cell r="C133" t="str">
            <v>BIZET</v>
          </cell>
          <cell r="D133" t="str">
            <v>Ludovic</v>
          </cell>
          <cell r="E133" t="str">
            <v>48 rue de la Salle</v>
          </cell>
          <cell r="G133" t="str">
            <v> 27590</v>
          </cell>
          <cell r="H133" t="str">
            <v>PITRES</v>
          </cell>
          <cell r="O133" t="str">
            <v>JEAN FOUET</v>
          </cell>
          <cell r="P133" t="str">
            <v>COMPLEXE LOUIS ARAGON</v>
          </cell>
          <cell r="Q133" t="str">
            <v>ROMILLY SUR ANDELLE</v>
          </cell>
        </row>
        <row r="134">
          <cell r="A134">
            <v>18760028</v>
          </cell>
          <cell r="B134" t="str">
            <v>RC CAUDEBEC</v>
          </cell>
          <cell r="C134" t="str">
            <v>LEFEBVRE</v>
          </cell>
          <cell r="D134" t="str">
            <v>Jean</v>
          </cell>
          <cell r="E134" t="str">
            <v>557 B RUE DES CHAMPS</v>
          </cell>
          <cell r="G134" t="str">
            <v> 76320</v>
          </cell>
          <cell r="H134" t="str">
            <v>CAUDEBEC LES ELBEUF</v>
          </cell>
          <cell r="I134" t="str">
            <v> 0235770443</v>
          </cell>
          <cell r="O134" t="str">
            <v>RACING CLUB  CAUDEBECAIS</v>
          </cell>
          <cell r="P134" t="str">
            <v>Cours du 18 juin</v>
          </cell>
          <cell r="Q134" t="str">
            <v>CAUDEBEC LES ELBEUF</v>
          </cell>
        </row>
        <row r="135">
          <cell r="A135">
            <v>18760417</v>
          </cell>
          <cell r="B135" t="str">
            <v>RF HEUQUEVILLE</v>
          </cell>
          <cell r="C135" t="str">
            <v>LOUVEL</v>
          </cell>
          <cell r="D135" t="str">
            <v>Christophe</v>
          </cell>
          <cell r="E135" t="str">
            <v>179 Impasse de la falaise</v>
          </cell>
          <cell r="G135" t="str">
            <v> 76280</v>
          </cell>
          <cell r="H135" t="str">
            <v>HEUQUEVILLE</v>
          </cell>
          <cell r="O135" t="str">
            <v>SALLE POLYVALENTE</v>
          </cell>
          <cell r="Q135" t="str">
            <v>HEUQUEVILLE</v>
          </cell>
        </row>
        <row r="136">
          <cell r="A136">
            <v>18270143</v>
          </cell>
          <cell r="B136" t="str">
            <v>ROSAY SUR LIEURE TENNIS DE T</v>
          </cell>
          <cell r="C136" t="str">
            <v>LEFEVRE</v>
          </cell>
          <cell r="D136" t="str">
            <v>Cyril</v>
          </cell>
          <cell r="E136" t="str">
            <v>3 PLACE DE LA BUTTE</v>
          </cell>
          <cell r="G136" t="str">
            <v> 95420</v>
          </cell>
          <cell r="H136" t="str">
            <v>MAGNY EN VEXIN</v>
          </cell>
          <cell r="I136" t="str">
            <v> 0610713649</v>
          </cell>
          <cell r="O136" t="str">
            <v>SALLE DES FETES</v>
          </cell>
          <cell r="P136" t="str">
            <v>RUE DES ECOLES</v>
          </cell>
          <cell r="Q136" t="str">
            <v>ROSAY SUR LIEURE</v>
          </cell>
        </row>
        <row r="137">
          <cell r="A137">
            <v>18270138</v>
          </cell>
          <cell r="B137" t="str">
            <v>ROUGEMONTIER SPORTS LOISIR</v>
          </cell>
          <cell r="C137" t="str">
            <v>SALLIOT</v>
          </cell>
          <cell r="D137" t="str">
            <v>Colette</v>
          </cell>
          <cell r="E137" t="str">
            <v>31 ROUTE DE PONT AUDEMER</v>
          </cell>
          <cell r="G137" t="str">
            <v> 27350</v>
          </cell>
          <cell r="H137" t="str">
            <v>ROUGEMONTIERS</v>
          </cell>
          <cell r="I137" t="str">
            <v> 0232568472</v>
          </cell>
          <cell r="O137" t="str">
            <v>Salle Communale</v>
          </cell>
          <cell r="P137" t="str">
            <v>Route départementale 675</v>
          </cell>
          <cell r="Q137" t="str">
            <v>ROUGEMONTIERS</v>
          </cell>
        </row>
        <row r="138">
          <cell r="A138">
            <v>18760297</v>
          </cell>
          <cell r="B138" t="str">
            <v>RS ENVERMEU</v>
          </cell>
          <cell r="C138" t="str">
            <v>MULOT</v>
          </cell>
          <cell r="D138" t="str">
            <v>Alain</v>
          </cell>
          <cell r="E138" t="str">
            <v>1 RUE DU PRIEURE</v>
          </cell>
          <cell r="G138" t="str">
            <v> 76630</v>
          </cell>
          <cell r="H138" t="str">
            <v>ENVERMEU</v>
          </cell>
          <cell r="I138" t="str">
            <v> 0235045752</v>
          </cell>
          <cell r="O138" t="str">
            <v>SALLE DES SPORTS</v>
          </cell>
          <cell r="P138" t="str">
            <v>64 Rue du Général de Gaulle</v>
          </cell>
          <cell r="Q138" t="str">
            <v>ENVERMEU</v>
          </cell>
        </row>
        <row r="139">
          <cell r="A139">
            <v>18760011</v>
          </cell>
          <cell r="B139" t="str">
            <v>S SOTTEVILLAIS CHEMN C</v>
          </cell>
          <cell r="C139" t="str">
            <v>DEPARCY</v>
          </cell>
          <cell r="D139" t="str">
            <v>Sylvie</v>
          </cell>
          <cell r="E139" t="str">
            <v>459 rue de paris</v>
          </cell>
          <cell r="G139" t="str">
            <v> 76300</v>
          </cell>
          <cell r="H139" t="str">
            <v>SOTTEVILLE LES ROUEN</v>
          </cell>
          <cell r="I139" t="str">
            <v> 0235725400</v>
          </cell>
          <cell r="O139" t="str">
            <v>Stade Municipal+Gymnase Buisson</v>
          </cell>
          <cell r="P139" t="str">
            <v>31A, AVENUE DU 14 JUILLET</v>
          </cell>
          <cell r="Q139" t="str">
            <v>SOTTEVILLE LES ROUEN</v>
          </cell>
        </row>
        <row r="140">
          <cell r="A140">
            <v>18270021</v>
          </cell>
          <cell r="B140" t="str">
            <v>SAINT MARCEL TT  SMTT</v>
          </cell>
          <cell r="C140" t="str">
            <v>BONVALET</v>
          </cell>
          <cell r="D140" t="str">
            <v>Thierry</v>
          </cell>
          <cell r="E140" t="str">
            <v>7 RUE DES VARINELLES</v>
          </cell>
          <cell r="G140" t="str">
            <v> 27950</v>
          </cell>
          <cell r="H140" t="str">
            <v>ST JUST</v>
          </cell>
          <cell r="I140" t="str">
            <v> 0232772262</v>
          </cell>
          <cell r="O140" t="str">
            <v>COMPLEXE LEO LAGRANGE</v>
          </cell>
          <cell r="P140" t="str">
            <v>RUE DE LA CROIX BLANCHE</v>
          </cell>
          <cell r="Q140" t="str">
            <v>ST MARCEL</v>
          </cell>
        </row>
        <row r="141">
          <cell r="A141">
            <v>18270161</v>
          </cell>
          <cell r="B141" t="str">
            <v>SAINT MARDS PING-PONG</v>
          </cell>
          <cell r="C141" t="str">
            <v>GODEMENT</v>
          </cell>
          <cell r="D141" t="str">
            <v>Catherine</v>
          </cell>
          <cell r="E141" t="str">
            <v>LE BOURG</v>
          </cell>
          <cell r="G141" t="str">
            <v> 27230</v>
          </cell>
          <cell r="H141" t="str">
            <v>ST MARDS DE FRESNE</v>
          </cell>
          <cell r="I141" t="str">
            <v> 0232442749</v>
          </cell>
          <cell r="O141" t="str">
            <v>SAINT MARDS PING-PONG</v>
          </cell>
          <cell r="P141" t="str">
            <v>LE BOURG</v>
          </cell>
          <cell r="Q141" t="str">
            <v>ST MARDS DE FRESNE</v>
          </cell>
        </row>
        <row r="142">
          <cell r="A142">
            <v>18270176</v>
          </cell>
          <cell r="B142" t="str">
            <v>SAINT PIERRE LA GARENNE</v>
          </cell>
          <cell r="C142" t="str">
            <v>PAYSANT</v>
          </cell>
          <cell r="D142" t="str">
            <v>Jean louis</v>
          </cell>
          <cell r="E142" t="str">
            <v>45 Route Nationale 15</v>
          </cell>
          <cell r="G142" t="str">
            <v> 27600</v>
          </cell>
          <cell r="H142" t="str">
            <v>ST PIERRE LA GARENNE</v>
          </cell>
          <cell r="I142" t="str">
            <v> 0232526796</v>
          </cell>
          <cell r="O142" t="str">
            <v>SALLE DE TENNIS DE TABLE</v>
          </cell>
          <cell r="P142" t="str">
            <v>2 Rue Faguette</v>
          </cell>
          <cell r="Q142" t="str">
            <v>ST PIERRE LA GARENNE</v>
          </cell>
        </row>
        <row r="143">
          <cell r="A143">
            <v>18760004</v>
          </cell>
          <cell r="B143" t="str">
            <v>SPO ROUEN</v>
          </cell>
          <cell r="C143" t="str">
            <v>MARAIS</v>
          </cell>
          <cell r="D143" t="str">
            <v>Guillaume</v>
          </cell>
          <cell r="E143" t="str">
            <v>3b Rue Jacquard</v>
          </cell>
          <cell r="G143" t="str">
            <v> 76140</v>
          </cell>
          <cell r="H143" t="str">
            <v>LE PETIT QUEVILLY</v>
          </cell>
          <cell r="I143" t="str">
            <v> 0662346115</v>
          </cell>
          <cell r="O143" t="str">
            <v>GYMNASE PELISSIER</v>
          </cell>
          <cell r="P143" t="str">
            <v>RUE DE CHANZY</v>
          </cell>
          <cell r="Q143" t="str">
            <v>ROUEN</v>
          </cell>
        </row>
        <row r="144">
          <cell r="A144">
            <v>18270028</v>
          </cell>
          <cell r="B144" t="str">
            <v>SPORTING CLUB BERNAY TT</v>
          </cell>
          <cell r="C144" t="str">
            <v>TOUFFLET</v>
          </cell>
          <cell r="D144" t="str">
            <v>Jacky</v>
          </cell>
          <cell r="E144" t="str">
            <v>11 CHEMIN DIT DE LA PLANQUETTE</v>
          </cell>
          <cell r="G144" t="str">
            <v> 27300</v>
          </cell>
          <cell r="H144" t="str">
            <v>BERNAY</v>
          </cell>
          <cell r="I144" t="str">
            <v> 0232431360</v>
          </cell>
          <cell r="O144" t="str">
            <v>DENIS BAILLY</v>
          </cell>
          <cell r="P144" t="str">
            <v>PIERRE DE COUBERTIN</v>
          </cell>
          <cell r="Q144" t="str">
            <v>BERNAY</v>
          </cell>
        </row>
        <row r="145">
          <cell r="A145">
            <v>18760214</v>
          </cell>
          <cell r="B145" t="str">
            <v>SPORTING CLUB DE TURRETOT</v>
          </cell>
          <cell r="C145" t="str">
            <v>DUVILLIE</v>
          </cell>
          <cell r="D145" t="str">
            <v>Arnaud</v>
          </cell>
          <cell r="E145" t="str">
            <v>24,RUE LOUIS PASTEUR</v>
          </cell>
          <cell r="G145" t="str">
            <v> 76280</v>
          </cell>
          <cell r="H145" t="str">
            <v>TURRETOT</v>
          </cell>
          <cell r="I145" t="str">
            <v> 0615767961</v>
          </cell>
          <cell r="O145" t="str">
            <v>SALLE POLYVALENTE</v>
          </cell>
          <cell r="P145" t="str">
            <v>5 Place des sports</v>
          </cell>
          <cell r="Q145" t="str">
            <v>TURRETOT</v>
          </cell>
        </row>
        <row r="146">
          <cell r="A146">
            <v>18760259</v>
          </cell>
          <cell r="B146" t="str">
            <v>ST LAURENT EN CAUX</v>
          </cell>
          <cell r="C146" t="str">
            <v>PIEDNOEL</v>
          </cell>
          <cell r="D146" t="str">
            <v>Michel</v>
          </cell>
          <cell r="E146" t="str">
            <v>12, RUE DU CALVAIRE</v>
          </cell>
          <cell r="G146" t="str">
            <v> 76560</v>
          </cell>
          <cell r="H146" t="str">
            <v>DOUDEVILLE</v>
          </cell>
          <cell r="I146" t="str">
            <v> 0235966673</v>
          </cell>
          <cell r="O146" t="str">
            <v>SALLE</v>
          </cell>
          <cell r="P146" t="str">
            <v>Salle Polyvalente</v>
          </cell>
          <cell r="Q146" t="str">
            <v>ST LAURENT EN CAUX</v>
          </cell>
        </row>
        <row r="147">
          <cell r="A147">
            <v>18270110</v>
          </cell>
          <cell r="B147" t="str">
            <v>ST PHILBERT ATHLETIC CLUB</v>
          </cell>
          <cell r="C147" t="str">
            <v>LEBLANC</v>
          </cell>
          <cell r="D147" t="str">
            <v>Nicole</v>
          </cell>
          <cell r="E147" t="str">
            <v>42 MOULIN DU VIEVRE</v>
          </cell>
          <cell r="G147" t="str">
            <v> 27290</v>
          </cell>
          <cell r="H147" t="str">
            <v>ST PHILBERT SUR RISLE</v>
          </cell>
          <cell r="I147" t="str">
            <v> 0232560294</v>
          </cell>
          <cell r="O147" t="str">
            <v>CHALET DU PRIEURE</v>
          </cell>
          <cell r="Q147" t="str">
            <v>ST PHILBERT SUR RISLE</v>
          </cell>
        </row>
        <row r="148">
          <cell r="A148">
            <v>18270140</v>
          </cell>
          <cell r="B148" t="str">
            <v>ST SEBASTIEN SSTT</v>
          </cell>
          <cell r="C148" t="str">
            <v>WOZNY</v>
          </cell>
          <cell r="D148" t="str">
            <v>François</v>
          </cell>
          <cell r="E148" t="str">
            <v>1 chemin du rouloir</v>
          </cell>
          <cell r="G148" t="str">
            <v> 27190</v>
          </cell>
          <cell r="H148" t="str">
            <v>GLISOLLES</v>
          </cell>
          <cell r="I148" t="str">
            <v> 0232391734</v>
          </cell>
          <cell r="O148" t="str">
            <v>SALLE ANNEXE</v>
          </cell>
          <cell r="P148" t="str">
            <v>CHEMIN DE LA FOSSE AUX BU</v>
          </cell>
          <cell r="Q148" t="str">
            <v>ST SEBASTIEN</v>
          </cell>
        </row>
        <row r="149">
          <cell r="A149">
            <v>18270041</v>
          </cell>
          <cell r="B149" t="str">
            <v>STADE PORTE NORMANDE VERN</v>
          </cell>
          <cell r="C149" t="str">
            <v>HORNAERT</v>
          </cell>
          <cell r="D149" t="str">
            <v>Evelyne</v>
          </cell>
          <cell r="E149" t="str">
            <v>26 Rue Grevarin</v>
          </cell>
          <cell r="F149" t="str">
            <v>SPN VERNON</v>
          </cell>
          <cell r="G149" t="str">
            <v> 27200</v>
          </cell>
          <cell r="H149" t="str">
            <v>VERNON</v>
          </cell>
          <cell r="I149" t="str">
            <v> 0623063463</v>
          </cell>
          <cell r="O149" t="str">
            <v>GYMNASE DE GAMILLY</v>
          </cell>
          <cell r="P149" t="str">
            <v>ROBERT SCHUMANN</v>
          </cell>
          <cell r="Q149" t="str">
            <v>VERNON</v>
          </cell>
        </row>
        <row r="150">
          <cell r="A150">
            <v>18270008</v>
          </cell>
          <cell r="B150" t="str">
            <v>STADE VERNOLIEN T T</v>
          </cell>
          <cell r="C150" t="str">
            <v>GURY</v>
          </cell>
          <cell r="D150" t="str">
            <v>Didier</v>
          </cell>
          <cell r="E150" t="str">
            <v>LA COLOMBIERE</v>
          </cell>
          <cell r="G150" t="str">
            <v> 27160</v>
          </cell>
          <cell r="H150" t="str">
            <v>CINTRAY</v>
          </cell>
          <cell r="O150" t="str">
            <v>SALLE THOMAS GOILARD</v>
          </cell>
          <cell r="P150" t="str">
            <v>CH.DU MOULIN AUX MALADES</v>
          </cell>
          <cell r="Q150" t="str">
            <v>VERNEUIL SUR AVRE</v>
          </cell>
        </row>
        <row r="151">
          <cell r="A151">
            <v>18760379</v>
          </cell>
          <cell r="B151" t="str">
            <v>STT ST-JOUIN BRUNEVAL</v>
          </cell>
          <cell r="C151" t="str">
            <v>LEVASSEUR</v>
          </cell>
          <cell r="D151" t="str">
            <v>Jean</v>
          </cell>
          <cell r="E151" t="str">
            <v>20 VALLEUSE BOUCHEROT</v>
          </cell>
          <cell r="G151" t="str">
            <v> 76280</v>
          </cell>
          <cell r="H151" t="str">
            <v>ST JOUIN BRUNEVAL</v>
          </cell>
          <cell r="I151" t="str">
            <v> 0235207063</v>
          </cell>
          <cell r="O151" t="str">
            <v>SALLE POLYVALENTE</v>
          </cell>
          <cell r="P151" t="str">
            <v>RUE DU STADE</v>
          </cell>
          <cell r="Q151" t="str">
            <v>CODE INCONNU</v>
          </cell>
        </row>
        <row r="152">
          <cell r="A152">
            <v>18270153</v>
          </cell>
          <cell r="B152" t="str">
            <v>T.T. FRESNE CAUVERVILLE</v>
          </cell>
          <cell r="C152" t="str">
            <v>TERRIER</v>
          </cell>
          <cell r="D152" t="str">
            <v>Eric</v>
          </cell>
          <cell r="E152" t="str">
            <v>LES PINTREAUX</v>
          </cell>
          <cell r="G152" t="str">
            <v> 27260</v>
          </cell>
          <cell r="H152" t="str">
            <v>FRESNE CAUVERVILLE</v>
          </cell>
          <cell r="I152" t="str">
            <v> 0232578308</v>
          </cell>
          <cell r="O152" t="str">
            <v>SALLE COMMUNALE</v>
          </cell>
          <cell r="P152" t="str">
            <v>ANCIENNE ECOLE</v>
          </cell>
          <cell r="Q152" t="str">
            <v>FRESNE CAUVERVILLE</v>
          </cell>
        </row>
        <row r="153">
          <cell r="A153">
            <v>18760354</v>
          </cell>
          <cell r="B153" t="str">
            <v>T.T. QUINCAMPOIX</v>
          </cell>
          <cell r="C153" t="str">
            <v>SAINT JORE</v>
          </cell>
          <cell r="D153" t="str">
            <v>Roger</v>
          </cell>
          <cell r="E153" t="str">
            <v>702, RESIDENCE NUNGESSER</v>
          </cell>
          <cell r="G153" t="str">
            <v> 76230</v>
          </cell>
          <cell r="H153" t="str">
            <v>QUINCAMPOIX</v>
          </cell>
          <cell r="I153" t="str">
            <v> 0235347273</v>
          </cell>
          <cell r="O153" t="str">
            <v>SALLE POLYVALENTE</v>
          </cell>
          <cell r="Q153" t="str">
            <v>QUINCAMPOIX</v>
          </cell>
        </row>
        <row r="154">
          <cell r="A154">
            <v>18760450</v>
          </cell>
          <cell r="B154" t="str">
            <v>TENNIS DE TABLE SOMMEROIS</v>
          </cell>
          <cell r="C154" t="str">
            <v>RAKOTONDRAZAY</v>
          </cell>
          <cell r="D154" t="str">
            <v>Rija</v>
          </cell>
          <cell r="E154" t="str">
            <v>29 IMPASSE DES POTIERS</v>
          </cell>
          <cell r="G154" t="str">
            <v> 76440</v>
          </cell>
          <cell r="H154" t="str">
            <v>SOMMERY</v>
          </cell>
          <cell r="I154" t="str">
            <v> 0642359839</v>
          </cell>
          <cell r="O154" t="str">
            <v>SALLE POLYVALENTE</v>
          </cell>
          <cell r="Q154" t="str">
            <v>SOMMERY</v>
          </cell>
        </row>
        <row r="155">
          <cell r="A155">
            <v>18760456</v>
          </cell>
          <cell r="B155" t="str">
            <v>TOUFFREVILLE TENNIS DE TABL</v>
          </cell>
          <cell r="C155" t="str">
            <v>LECLERC</v>
          </cell>
          <cell r="D155" t="str">
            <v>Jean-michel</v>
          </cell>
          <cell r="E155" t="str">
            <v>437 Route du Marais</v>
          </cell>
          <cell r="G155" t="str">
            <v> 76190</v>
          </cell>
          <cell r="H155" t="str">
            <v>TOUFFREVILLE LA CORBELINE</v>
          </cell>
          <cell r="I155" t="str">
            <v> 0235568407</v>
          </cell>
          <cell r="O155" t="str">
            <v>SALLE COMMUNALE</v>
          </cell>
          <cell r="P155" t="str">
            <v>FOYER RURAL</v>
          </cell>
          <cell r="Q155" t="str">
            <v>TOUFFREVILLE LA CORBELINE</v>
          </cell>
        </row>
        <row r="156">
          <cell r="A156">
            <v>18760136</v>
          </cell>
          <cell r="B156" t="str">
            <v>TROIS SETS BOLBECAIS</v>
          </cell>
          <cell r="C156" t="str">
            <v>LACAGE</v>
          </cell>
          <cell r="D156" t="str">
            <v>Laurent</v>
          </cell>
          <cell r="E156" t="str">
            <v>10 Rue Henri IV</v>
          </cell>
          <cell r="G156" t="str">
            <v> 76190</v>
          </cell>
          <cell r="H156" t="str">
            <v>ALLOUVILLE BELLEFOSSE</v>
          </cell>
          <cell r="I156" t="str">
            <v> 0232708299</v>
          </cell>
          <cell r="O156" t="str">
            <v>TABARLY SPECIFIQUE</v>
          </cell>
          <cell r="P156" t="str">
            <v>AVENUE DU MARECHAL JOFFRE</v>
          </cell>
          <cell r="Q156" t="str">
            <v>BOLBEC</v>
          </cell>
        </row>
        <row r="157">
          <cell r="A157">
            <v>18270004</v>
          </cell>
          <cell r="B157" t="str">
            <v>TT BRIONNE</v>
          </cell>
          <cell r="C157" t="str">
            <v>FARRERES</v>
          </cell>
          <cell r="D157" t="str">
            <v>Patrick</v>
          </cell>
          <cell r="E157" t="str">
            <v>37 Route de la Mairie</v>
          </cell>
          <cell r="G157" t="str">
            <v> 27170</v>
          </cell>
          <cell r="H157" t="str">
            <v>PERRIERS LA CAMPAGNE</v>
          </cell>
          <cell r="I157" t="str">
            <v> 0232442439</v>
          </cell>
          <cell r="O157" t="str">
            <v>CSU BRIONNE</v>
          </cell>
          <cell r="P157" t="str">
            <v>1, BOULEVARD EUGENE MARIE</v>
          </cell>
          <cell r="Q157" t="str">
            <v>BRIONNE</v>
          </cell>
        </row>
        <row r="158">
          <cell r="A158">
            <v>18760416</v>
          </cell>
          <cell r="B158" t="str">
            <v>TT BULLY</v>
          </cell>
          <cell r="C158" t="str">
            <v>HERELLE</v>
          </cell>
          <cell r="D158" t="str">
            <v>Richard</v>
          </cell>
          <cell r="E158" t="str">
            <v>8 Grande Rue Fausse Porte</v>
          </cell>
          <cell r="G158" t="str">
            <v> 76270</v>
          </cell>
          <cell r="H158" t="str">
            <v>NEUFCHATEL EN BRAY</v>
          </cell>
          <cell r="I158" t="str">
            <v> 0673768550</v>
          </cell>
          <cell r="O158" t="str">
            <v>FOYER RURAL</v>
          </cell>
          <cell r="P158" t="str">
            <v>ROUTE DE POMMEREVAL</v>
          </cell>
          <cell r="Q158" t="str">
            <v>BULLY</v>
          </cell>
        </row>
        <row r="159">
          <cell r="A159">
            <v>18270063</v>
          </cell>
          <cell r="B159" t="str">
            <v>TT DE L ARCHE</v>
          </cell>
          <cell r="C159" t="str">
            <v>CHERET</v>
          </cell>
          <cell r="D159" t="str">
            <v>Mathieu</v>
          </cell>
          <cell r="E159" t="str">
            <v>444 RUE DE LA RAVINE</v>
          </cell>
          <cell r="G159" t="str">
            <v> 27460</v>
          </cell>
          <cell r="H159" t="str">
            <v>IGOVILLE</v>
          </cell>
          <cell r="I159" t="str">
            <v> 0687589334</v>
          </cell>
          <cell r="O159" t="str">
            <v>TT DE L ARCHE</v>
          </cell>
          <cell r="P159" t="str">
            <v>RUE DELAMARE (STADE FOOT)</v>
          </cell>
          <cell r="Q159" t="str">
            <v>PONT DE L ARCHE</v>
          </cell>
        </row>
        <row r="160">
          <cell r="A160">
            <v>18760447</v>
          </cell>
          <cell r="B160" t="str">
            <v>TT DU CAILLY</v>
          </cell>
          <cell r="C160" t="str">
            <v>DURIEUX</v>
          </cell>
          <cell r="D160" t="str">
            <v>Corinne</v>
          </cell>
          <cell r="E160" t="str">
            <v>22 Allée des scilles</v>
          </cell>
          <cell r="F160" t="str">
            <v>Résidence des Orchidées</v>
          </cell>
          <cell r="G160" t="str">
            <v> 76960</v>
          </cell>
          <cell r="H160" t="str">
            <v>NOTRE DAME DE BONDEVILLE</v>
          </cell>
          <cell r="I160" t="str">
            <v> 0235763769</v>
          </cell>
          <cell r="O160" t="str">
            <v>Ensemble Fernand Léger</v>
          </cell>
          <cell r="P160" t="str">
            <v>Impasse Lurçat</v>
          </cell>
          <cell r="Q160" t="str">
            <v>LE HOULME</v>
          </cell>
        </row>
        <row r="161">
          <cell r="A161">
            <v>18760294</v>
          </cell>
          <cell r="B161" t="str">
            <v>TT INCHEVILLE</v>
          </cell>
          <cell r="C161" t="str">
            <v>DEMOUCHY</v>
          </cell>
          <cell r="D161" t="str">
            <v>Didier</v>
          </cell>
          <cell r="E161" t="str">
            <v>7, Impasse du Parc</v>
          </cell>
          <cell r="G161" t="str">
            <v> 80770</v>
          </cell>
          <cell r="H161" t="str">
            <v>BEAUCHAMPS</v>
          </cell>
          <cell r="I161" t="str">
            <v> 0322302250</v>
          </cell>
          <cell r="O161" t="str">
            <v>SALLE DES SPORTS</v>
          </cell>
          <cell r="P161" t="str">
            <v>RUE VICTOR HUGO</v>
          </cell>
          <cell r="Q161" t="str">
            <v>INCHEVILLE</v>
          </cell>
        </row>
        <row r="162">
          <cell r="A162">
            <v>18760034</v>
          </cell>
          <cell r="B162" t="str">
            <v>TT OISSEL</v>
          </cell>
          <cell r="C162" t="str">
            <v>BILLARD</v>
          </cell>
          <cell r="D162" t="str">
            <v>Claude</v>
          </cell>
          <cell r="E162" t="str">
            <v>11 RUE DE L'ILE</v>
          </cell>
          <cell r="G162" t="str">
            <v> 76410</v>
          </cell>
          <cell r="H162" t="str">
            <v>FRENEUSE</v>
          </cell>
          <cell r="I162" t="str">
            <v> 0235770122</v>
          </cell>
          <cell r="O162" t="str">
            <v>ENTENTE TENNIS TABLE OISSEL</v>
          </cell>
          <cell r="P162" t="str">
            <v>ECOLE PASTEUR</v>
          </cell>
          <cell r="Q162" t="str">
            <v>OISSEL</v>
          </cell>
        </row>
        <row r="163">
          <cell r="A163">
            <v>18760391</v>
          </cell>
          <cell r="B163" t="str">
            <v>TT ST VIGOR D YMONVILLE</v>
          </cell>
          <cell r="C163" t="str">
            <v>BELLANGER</v>
          </cell>
          <cell r="D163" t="str">
            <v>Alain</v>
          </cell>
          <cell r="E163" t="str">
            <v>3 bis Chemin de la Cure</v>
          </cell>
          <cell r="G163" t="str">
            <v> 76430</v>
          </cell>
          <cell r="H163" t="str">
            <v>ST AUBIN ROUTOT</v>
          </cell>
          <cell r="O163" t="str">
            <v>COMPLEXE SPORTIF</v>
          </cell>
          <cell r="P163" t="str">
            <v>CHEMIN DU STADE</v>
          </cell>
          <cell r="Q163" t="str">
            <v>ST VIGOR D YMONVILLE</v>
          </cell>
        </row>
        <row r="164">
          <cell r="A164">
            <v>18270112</v>
          </cell>
          <cell r="B164" t="str">
            <v>U S ETREPAGNY T T</v>
          </cell>
          <cell r="C164" t="str">
            <v>LAMBERT</v>
          </cell>
          <cell r="D164" t="str">
            <v>Jacques</v>
          </cell>
          <cell r="E164" t="str">
            <v>12, CLOS DES EPIS</v>
          </cell>
          <cell r="G164" t="str">
            <v> 27150</v>
          </cell>
          <cell r="H164" t="str">
            <v>ETREPAGNY</v>
          </cell>
          <cell r="I164" t="str">
            <v> 0232558397</v>
          </cell>
          <cell r="O164" t="str">
            <v>U S ETREPAGNY T T</v>
          </cell>
          <cell r="P164" t="str">
            <v>RUE LAVOISIER</v>
          </cell>
          <cell r="Q164" t="str">
            <v>ETREPAGNY</v>
          </cell>
        </row>
        <row r="165">
          <cell r="A165">
            <v>18760266</v>
          </cell>
          <cell r="B165" t="str">
            <v>U S FECAMPOISE</v>
          </cell>
          <cell r="C165" t="str">
            <v>DUPUY</v>
          </cell>
          <cell r="D165" t="str">
            <v>Marc</v>
          </cell>
          <cell r="E165" t="str">
            <v>Imm Rhodes Appt 001</v>
          </cell>
          <cell r="F165" t="str">
            <v>Residence St Benoist </v>
          </cell>
          <cell r="G165" t="str">
            <v> 76400</v>
          </cell>
          <cell r="H165" t="str">
            <v>FECAMP</v>
          </cell>
          <cell r="I165" t="str">
            <v> 0235100666</v>
          </cell>
          <cell r="O165" t="str">
            <v>Stade Le Dantec</v>
          </cell>
          <cell r="P165" t="str">
            <v>Côte  Saint Jacques</v>
          </cell>
          <cell r="Q165" t="str">
            <v>FECAMP</v>
          </cell>
        </row>
        <row r="166">
          <cell r="A166">
            <v>18760170</v>
          </cell>
          <cell r="B166" t="str">
            <v>U S YPORTAISE</v>
          </cell>
          <cell r="C166" t="str">
            <v>LEFEVRE</v>
          </cell>
          <cell r="D166" t="str">
            <v>Alain</v>
          </cell>
          <cell r="E166" t="str">
            <v>52 RUE DE L ABBE PIERRE LANGLOI</v>
          </cell>
          <cell r="G166" t="str">
            <v> 76790</v>
          </cell>
          <cell r="H166" t="str">
            <v>LE TILLEUL</v>
          </cell>
          <cell r="I166" t="str">
            <v> 0235271177</v>
          </cell>
          <cell r="O166" t="str">
            <v>ALAIN MUTEL</v>
          </cell>
          <cell r="P166" t="str">
            <v>RUE EMMANNUEL FOY</v>
          </cell>
          <cell r="Q166" t="str">
            <v>YPORT</v>
          </cell>
        </row>
        <row r="167">
          <cell r="A167">
            <v>18270148</v>
          </cell>
          <cell r="B167" t="str">
            <v>U.S FIDELAIRE TENNIS DE TABLE</v>
          </cell>
          <cell r="C167" t="str">
            <v>DUBERNARD</v>
          </cell>
          <cell r="D167" t="str">
            <v>Bruno</v>
          </cell>
          <cell r="E167" t="str">
            <v>8 Rue Roseaux</v>
          </cell>
          <cell r="F167" t="str">
            <v>Les Loges Graves</v>
          </cell>
          <cell r="G167" t="str">
            <v> 27190</v>
          </cell>
          <cell r="H167" t="str">
            <v>STE MARTHE</v>
          </cell>
          <cell r="I167" t="str">
            <v> 0232309199</v>
          </cell>
          <cell r="O167" t="str">
            <v>SALLE POLYVALENTE</v>
          </cell>
          <cell r="Q167" t="str">
            <v>LE FIDELAIRE</v>
          </cell>
        </row>
        <row r="168">
          <cell r="A168">
            <v>18760331</v>
          </cell>
          <cell r="B168" t="str">
            <v>US C BOIS GUILLAUME</v>
          </cell>
          <cell r="C168" t="str">
            <v>TRECOURT</v>
          </cell>
          <cell r="D168" t="str">
            <v>Francois</v>
          </cell>
          <cell r="E168" t="str">
            <v>19 SQUARE COLETTE YVER</v>
          </cell>
          <cell r="G168" t="str">
            <v> 76230</v>
          </cell>
          <cell r="H168" t="str">
            <v>BOIS GUILLAUME</v>
          </cell>
          <cell r="I168" t="str">
            <v> 0235614397</v>
          </cell>
          <cell r="O168" t="str">
            <v>GYMNASE CODET</v>
          </cell>
          <cell r="P168" t="str">
            <v>1794 RUE DE LA HAIE</v>
          </cell>
          <cell r="Q168" t="str">
            <v>BOIS GUILLAUME</v>
          </cell>
        </row>
        <row r="169">
          <cell r="A169">
            <v>18760430</v>
          </cell>
          <cell r="B169" t="str">
            <v>US CHEMINOTS DIEPPE</v>
          </cell>
          <cell r="C169" t="str">
            <v>ANTHEAUME</v>
          </cell>
          <cell r="D169" t="str">
            <v>Michel</v>
          </cell>
          <cell r="E169" t="str">
            <v>16 RESIDENCE BEL HORIZON</v>
          </cell>
          <cell r="G169" t="str">
            <v> 76370</v>
          </cell>
          <cell r="H169" t="str">
            <v>ROUXMESNIL BOUTEILLES</v>
          </cell>
          <cell r="I169" t="str">
            <v> 0235831261</v>
          </cell>
          <cell r="O169" t="str">
            <v>US CHEMINOTS DIEPPE</v>
          </cell>
          <cell r="P169" t="str">
            <v>1 RUE PIERRE CURIE</v>
          </cell>
          <cell r="Q169" t="str">
            <v>DIEPPE</v>
          </cell>
        </row>
        <row r="170">
          <cell r="A170">
            <v>18270139</v>
          </cell>
          <cell r="B170" t="str">
            <v>US GRAVIGNY TT</v>
          </cell>
          <cell r="C170" t="str">
            <v>TURCAS</v>
          </cell>
          <cell r="D170" t="str">
            <v>Yann</v>
          </cell>
          <cell r="E170" t="str">
            <v>78, Avenue A. BRIAND</v>
          </cell>
          <cell r="G170" t="str">
            <v> 27930</v>
          </cell>
          <cell r="H170" t="str">
            <v>GRAVIGNY</v>
          </cell>
          <cell r="I170" t="str">
            <v> 0670515068</v>
          </cell>
          <cell r="O170" t="str">
            <v>Complexe Sportif</v>
          </cell>
          <cell r="P170" t="str">
            <v>Rue Marcel Pagnol</v>
          </cell>
          <cell r="Q170" t="str">
            <v>GRAVIGNY</v>
          </cell>
        </row>
        <row r="171">
          <cell r="A171">
            <v>18760256</v>
          </cell>
          <cell r="B171" t="str">
            <v>US LILLEBONNE</v>
          </cell>
          <cell r="C171" t="str">
            <v>ISABEL</v>
          </cell>
          <cell r="D171" t="str">
            <v>Catherine</v>
          </cell>
          <cell r="E171" t="str">
            <v>55 rue de la liberation</v>
          </cell>
          <cell r="G171" t="str">
            <v> 76170</v>
          </cell>
          <cell r="H171" t="str">
            <v>LILLEBONNE</v>
          </cell>
          <cell r="I171" t="str">
            <v> 0235390265</v>
          </cell>
          <cell r="O171" t="str">
            <v>GYMNASE J. BENARD</v>
          </cell>
          <cell r="P171" t="str">
            <v>PLACE COUBERTIN</v>
          </cell>
          <cell r="Q171" t="str">
            <v>LILLEBONNE</v>
          </cell>
        </row>
        <row r="172">
          <cell r="A172">
            <v>18270162</v>
          </cell>
          <cell r="B172" t="str">
            <v>VAL DE REUIL CSTT</v>
          </cell>
          <cell r="C172" t="str">
            <v>VINCENT</v>
          </cell>
          <cell r="D172" t="str">
            <v>Gilles</v>
          </cell>
          <cell r="E172" t="str">
            <v>51 RUE DU LIEVRE</v>
          </cell>
          <cell r="G172" t="str">
            <v> 27100</v>
          </cell>
          <cell r="H172" t="str">
            <v>VAL DE REUIL</v>
          </cell>
          <cell r="O172" t="str">
            <v>GYMNASE DU PARC DES SPORT</v>
          </cell>
          <cell r="P172" t="str">
            <v>chaussée de Ritterhude</v>
          </cell>
          <cell r="Q172" t="str">
            <v>VAL DE REUIL</v>
          </cell>
        </row>
        <row r="173">
          <cell r="A173">
            <v>18270137</v>
          </cell>
          <cell r="B173" t="str">
            <v>Vallée d'Avre Tennis de Table</v>
          </cell>
          <cell r="C173" t="str">
            <v>GALAMPOIX</v>
          </cell>
          <cell r="D173" t="str">
            <v>Christian</v>
          </cell>
          <cell r="E173" t="str">
            <v>24 RUE DE LA JUSTICE</v>
          </cell>
          <cell r="G173" t="str">
            <v> 28380</v>
          </cell>
          <cell r="H173" t="str">
            <v>ST REMY SUR AVRE</v>
          </cell>
          <cell r="O173" t="str">
            <v>SALLE OSCAR</v>
          </cell>
          <cell r="P173" t="str">
            <v>AVENUE DU PRE DE L'EGLISE</v>
          </cell>
          <cell r="Q173" t="str">
            <v>ST REMY SUR AVRE</v>
          </cell>
        </row>
        <row r="174">
          <cell r="A174" t="e">
            <v>#VALUE!</v>
          </cell>
        </row>
        <row r="175">
          <cell r="A175" t="e">
            <v>#VALUE!</v>
          </cell>
        </row>
        <row r="176">
          <cell r="A176" t="e">
            <v>#VALUE!</v>
          </cell>
        </row>
        <row r="177">
          <cell r="A177" t="e">
            <v>#VALUE!</v>
          </cell>
        </row>
        <row r="178">
          <cell r="A178" t="e">
            <v>#VALUE!</v>
          </cell>
        </row>
        <row r="179">
          <cell r="A179" t="e">
            <v>#VALUE!</v>
          </cell>
        </row>
        <row r="180">
          <cell r="A180" t="e">
            <v>#VALUE!</v>
          </cell>
        </row>
        <row r="181">
          <cell r="A181" t="e">
            <v>#VALUE!</v>
          </cell>
        </row>
        <row r="182">
          <cell r="A182" t="e">
            <v>#VALUE!</v>
          </cell>
        </row>
        <row r="183">
          <cell r="A183" t="e">
            <v>#VALUE!</v>
          </cell>
        </row>
        <row r="184">
          <cell r="A184" t="e">
            <v>#VALUE!</v>
          </cell>
        </row>
        <row r="185">
          <cell r="A185" t="e">
            <v>#VALUE!</v>
          </cell>
        </row>
        <row r="186">
          <cell r="A186" t="e">
            <v>#VALUE!</v>
          </cell>
        </row>
        <row r="187">
          <cell r="A187" t="e">
            <v>#VALUE!</v>
          </cell>
        </row>
        <row r="188">
          <cell r="A188" t="e">
            <v>#VALUE!</v>
          </cell>
        </row>
        <row r="189">
          <cell r="A189" t="e">
            <v>#VALUE!</v>
          </cell>
        </row>
        <row r="190">
          <cell r="A190" t="e">
            <v>#VALUE!</v>
          </cell>
        </row>
        <row r="191">
          <cell r="A191" t="e">
            <v>#VALUE!</v>
          </cell>
        </row>
      </sheetData>
      <sheetData sheetId="1"/>
      <sheetData sheetId="2"/>
      <sheetData sheetId="3">
        <row r="1">
          <cell r="C1" t="str">
            <v>Haute Normandie</v>
          </cell>
        </row>
        <row r="3">
          <cell r="C3" t="str">
            <v>Masculin</v>
          </cell>
        </row>
        <row r="4">
          <cell r="C4" t="str">
            <v>A</v>
          </cell>
        </row>
        <row r="5">
          <cell r="C5" t="str">
            <v>27/09/2012</v>
          </cell>
        </row>
        <row r="6">
          <cell r="C6" t="str">
            <v>Départemental</v>
          </cell>
        </row>
        <row r="7">
          <cell r="C7" t="str">
            <v>20h30</v>
          </cell>
        </row>
        <row r="10">
          <cell r="C10">
            <v>18760221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ort SPIDD"/>
      <sheetName val="Sommaire"/>
      <sheetName val="TS-001"/>
      <sheetName val="TS-016a"/>
      <sheetName val="TS-016b"/>
      <sheetName val="TS-032a"/>
      <sheetName val="TS-032b"/>
      <sheetName val="TS-064a"/>
      <sheetName val="TS-064b"/>
      <sheetName val="NFRINT"/>
      <sheetName val="TS-200"/>
      <sheetName val="TS-201b"/>
      <sheetName val="TS-201c"/>
      <sheetName val="TS-208a"/>
      <sheetName val="TS-216a"/>
      <sheetName val="TS-216c"/>
      <sheetName val="TS-216d"/>
      <sheetName val="TS-232a"/>
      <sheetName val="TS-232c"/>
      <sheetName val="TS-232e"/>
      <sheetName val="TS-264a"/>
      <sheetName val="TS-264c"/>
      <sheetName val="TS-264f"/>
      <sheetName val="TS-016c"/>
      <sheetName val="TS-032c"/>
      <sheetName val="TS-064c"/>
    </sheetNames>
    <sheetDataSet>
      <sheetData sheetId="0">
        <row r="1">
          <cell r="I1" t="str">
            <v>N</v>
          </cell>
          <cell r="J1" t="str">
            <v>Dossard</v>
          </cell>
          <cell r="K1" t="str">
            <v>Nom Prénom</v>
          </cell>
          <cell r="L1" t="str">
            <v>Club</v>
          </cell>
        </row>
        <row r="2">
          <cell r="I2" t="str">
            <v/>
          </cell>
          <cell r="J2">
            <v>0</v>
          </cell>
          <cell r="K2" t="str">
            <v xml:space="preserve"> </v>
          </cell>
          <cell r="L2">
            <v>0</v>
          </cell>
        </row>
        <row r="3">
          <cell r="I3" t="str">
            <v/>
          </cell>
          <cell r="J3">
            <v>0</v>
          </cell>
          <cell r="K3" t="str">
            <v xml:space="preserve"> </v>
          </cell>
          <cell r="L3">
            <v>0</v>
          </cell>
        </row>
        <row r="4">
          <cell r="I4" t="str">
            <v/>
          </cell>
          <cell r="J4">
            <v>0</v>
          </cell>
          <cell r="K4" t="str">
            <v xml:space="preserve"> </v>
          </cell>
          <cell r="L4">
            <v>0</v>
          </cell>
        </row>
        <row r="5">
          <cell r="I5" t="str">
            <v/>
          </cell>
          <cell r="J5">
            <v>0</v>
          </cell>
          <cell r="K5" t="str">
            <v xml:space="preserve"> </v>
          </cell>
          <cell r="L5">
            <v>0</v>
          </cell>
        </row>
        <row r="6">
          <cell r="I6" t="str">
            <v/>
          </cell>
          <cell r="J6">
            <v>0</v>
          </cell>
          <cell r="K6" t="str">
            <v xml:space="preserve"> </v>
          </cell>
          <cell r="L6">
            <v>0</v>
          </cell>
        </row>
        <row r="7">
          <cell r="I7" t="str">
            <v/>
          </cell>
          <cell r="J7">
            <v>0</v>
          </cell>
          <cell r="K7" t="str">
            <v xml:space="preserve"> </v>
          </cell>
          <cell r="L7">
            <v>0</v>
          </cell>
        </row>
        <row r="8">
          <cell r="I8" t="str">
            <v/>
          </cell>
          <cell r="J8">
            <v>0</v>
          </cell>
          <cell r="K8" t="str">
            <v xml:space="preserve"> </v>
          </cell>
          <cell r="L8">
            <v>0</v>
          </cell>
        </row>
        <row r="9">
          <cell r="I9" t="str">
            <v/>
          </cell>
          <cell r="J9">
            <v>0</v>
          </cell>
          <cell r="K9" t="str">
            <v xml:space="preserve"> </v>
          </cell>
          <cell r="L9">
            <v>0</v>
          </cell>
        </row>
        <row r="10">
          <cell r="I10" t="str">
            <v/>
          </cell>
          <cell r="J10">
            <v>0</v>
          </cell>
          <cell r="K10" t="str">
            <v xml:space="preserve"> </v>
          </cell>
          <cell r="L10">
            <v>0</v>
          </cell>
        </row>
        <row r="11">
          <cell r="I11" t="str">
            <v/>
          </cell>
          <cell r="J11">
            <v>0</v>
          </cell>
          <cell r="K11" t="str">
            <v xml:space="preserve"> </v>
          </cell>
          <cell r="L11">
            <v>0</v>
          </cell>
        </row>
        <row r="12">
          <cell r="I12" t="str">
            <v/>
          </cell>
          <cell r="J12">
            <v>0</v>
          </cell>
          <cell r="K12" t="str">
            <v xml:space="preserve"> </v>
          </cell>
          <cell r="L12">
            <v>0</v>
          </cell>
        </row>
        <row r="13">
          <cell r="I13" t="str">
            <v/>
          </cell>
          <cell r="J13">
            <v>0</v>
          </cell>
          <cell r="K13" t="str">
            <v xml:space="preserve"> </v>
          </cell>
          <cell r="L13">
            <v>0</v>
          </cell>
        </row>
        <row r="14">
          <cell r="I14" t="str">
            <v/>
          </cell>
          <cell r="J14">
            <v>0</v>
          </cell>
          <cell r="K14" t="str">
            <v xml:space="preserve"> </v>
          </cell>
          <cell r="L14">
            <v>0</v>
          </cell>
        </row>
        <row r="15">
          <cell r="I15" t="str">
            <v/>
          </cell>
          <cell r="J15">
            <v>0</v>
          </cell>
          <cell r="K15" t="str">
            <v xml:space="preserve"> </v>
          </cell>
          <cell r="L15">
            <v>0</v>
          </cell>
        </row>
        <row r="16">
          <cell r="I16" t="str">
            <v/>
          </cell>
          <cell r="J16">
            <v>0</v>
          </cell>
          <cell r="K16" t="str">
            <v xml:space="preserve"> </v>
          </cell>
          <cell r="L16">
            <v>0</v>
          </cell>
        </row>
        <row r="17">
          <cell r="I17" t="str">
            <v/>
          </cell>
          <cell r="J17">
            <v>0</v>
          </cell>
          <cell r="K17" t="str">
            <v xml:space="preserve"> </v>
          </cell>
          <cell r="L17">
            <v>0</v>
          </cell>
        </row>
        <row r="18">
          <cell r="I18" t="str">
            <v/>
          </cell>
          <cell r="J18">
            <v>0</v>
          </cell>
          <cell r="K18" t="str">
            <v xml:space="preserve"> </v>
          </cell>
          <cell r="L18">
            <v>0</v>
          </cell>
        </row>
        <row r="19">
          <cell r="I19" t="str">
            <v/>
          </cell>
          <cell r="J19">
            <v>0</v>
          </cell>
          <cell r="K19" t="str">
            <v xml:space="preserve"> </v>
          </cell>
          <cell r="L19">
            <v>0</v>
          </cell>
        </row>
        <row r="20">
          <cell r="I20" t="str">
            <v/>
          </cell>
          <cell r="J20">
            <v>0</v>
          </cell>
          <cell r="K20" t="str">
            <v xml:space="preserve"> </v>
          </cell>
          <cell r="L20">
            <v>0</v>
          </cell>
        </row>
        <row r="21">
          <cell r="I21" t="str">
            <v/>
          </cell>
          <cell r="J21">
            <v>0</v>
          </cell>
          <cell r="K21" t="str">
            <v xml:space="preserve"> </v>
          </cell>
          <cell r="L21">
            <v>0</v>
          </cell>
        </row>
        <row r="22">
          <cell r="I22" t="str">
            <v/>
          </cell>
          <cell r="J22">
            <v>0</v>
          </cell>
          <cell r="K22" t="str">
            <v xml:space="preserve"> </v>
          </cell>
          <cell r="L22">
            <v>0</v>
          </cell>
        </row>
        <row r="23">
          <cell r="I23" t="str">
            <v/>
          </cell>
          <cell r="J23">
            <v>0</v>
          </cell>
          <cell r="K23" t="str">
            <v xml:space="preserve"> </v>
          </cell>
          <cell r="L23">
            <v>0</v>
          </cell>
        </row>
        <row r="24">
          <cell r="I24" t="str">
            <v/>
          </cell>
          <cell r="J24">
            <v>0</v>
          </cell>
          <cell r="K24" t="str">
            <v xml:space="preserve"> </v>
          </cell>
          <cell r="L24">
            <v>0</v>
          </cell>
        </row>
        <row r="25">
          <cell r="I25" t="str">
            <v/>
          </cell>
          <cell r="J25">
            <v>0</v>
          </cell>
          <cell r="K25" t="str">
            <v xml:space="preserve"> </v>
          </cell>
          <cell r="L25">
            <v>0</v>
          </cell>
        </row>
        <row r="26">
          <cell r="I26" t="str">
            <v/>
          </cell>
          <cell r="J26">
            <v>0</v>
          </cell>
          <cell r="K26" t="str">
            <v xml:space="preserve"> </v>
          </cell>
          <cell r="L26">
            <v>0</v>
          </cell>
        </row>
        <row r="27">
          <cell r="I27" t="str">
            <v/>
          </cell>
          <cell r="J27">
            <v>0</v>
          </cell>
          <cell r="K27" t="str">
            <v xml:space="preserve"> </v>
          </cell>
          <cell r="L27">
            <v>0</v>
          </cell>
        </row>
        <row r="28">
          <cell r="I28" t="str">
            <v/>
          </cell>
          <cell r="J28">
            <v>0</v>
          </cell>
          <cell r="K28" t="str">
            <v xml:space="preserve"> </v>
          </cell>
          <cell r="L28">
            <v>0</v>
          </cell>
        </row>
        <row r="29">
          <cell r="I29" t="str">
            <v/>
          </cell>
          <cell r="J29">
            <v>0</v>
          </cell>
          <cell r="K29" t="str">
            <v xml:space="preserve"> </v>
          </cell>
          <cell r="L29">
            <v>0</v>
          </cell>
        </row>
        <row r="30">
          <cell r="I30" t="str">
            <v/>
          </cell>
          <cell r="J30">
            <v>0</v>
          </cell>
          <cell r="K30" t="str">
            <v xml:space="preserve"> </v>
          </cell>
          <cell r="L30">
            <v>0</v>
          </cell>
        </row>
        <row r="31">
          <cell r="I31" t="str">
            <v/>
          </cell>
          <cell r="J31">
            <v>0</v>
          </cell>
          <cell r="K31" t="str">
            <v xml:space="preserve"> </v>
          </cell>
          <cell r="L31">
            <v>0</v>
          </cell>
        </row>
        <row r="32">
          <cell r="I32" t="str">
            <v/>
          </cell>
          <cell r="J32">
            <v>0</v>
          </cell>
          <cell r="K32" t="str">
            <v xml:space="preserve"> </v>
          </cell>
          <cell r="L32">
            <v>0</v>
          </cell>
        </row>
        <row r="33">
          <cell r="I33" t="str">
            <v/>
          </cell>
          <cell r="J33">
            <v>0</v>
          </cell>
          <cell r="K33" t="str">
            <v xml:space="preserve"> </v>
          </cell>
          <cell r="L33">
            <v>0</v>
          </cell>
        </row>
        <row r="34">
          <cell r="I34" t="str">
            <v/>
          </cell>
          <cell r="J34">
            <v>0</v>
          </cell>
          <cell r="K34" t="str">
            <v xml:space="preserve"> </v>
          </cell>
          <cell r="L34">
            <v>0</v>
          </cell>
        </row>
        <row r="35">
          <cell r="I35" t="str">
            <v/>
          </cell>
          <cell r="J35">
            <v>0</v>
          </cell>
          <cell r="K35" t="str">
            <v xml:space="preserve"> </v>
          </cell>
          <cell r="L35">
            <v>0</v>
          </cell>
        </row>
        <row r="36">
          <cell r="I36" t="str">
            <v/>
          </cell>
          <cell r="J36">
            <v>0</v>
          </cell>
          <cell r="K36" t="str">
            <v xml:space="preserve"> </v>
          </cell>
          <cell r="L36">
            <v>0</v>
          </cell>
        </row>
        <row r="37">
          <cell r="I37" t="str">
            <v/>
          </cell>
          <cell r="J37">
            <v>0</v>
          </cell>
          <cell r="K37" t="str">
            <v xml:space="preserve"> </v>
          </cell>
          <cell r="L37">
            <v>0</v>
          </cell>
        </row>
        <row r="38">
          <cell r="I38" t="str">
            <v/>
          </cell>
          <cell r="J38">
            <v>0</v>
          </cell>
          <cell r="K38" t="str">
            <v xml:space="preserve"> </v>
          </cell>
          <cell r="L38">
            <v>0</v>
          </cell>
        </row>
        <row r="39">
          <cell r="I39" t="str">
            <v/>
          </cell>
          <cell r="J39">
            <v>0</v>
          </cell>
          <cell r="K39" t="str">
            <v xml:space="preserve"> </v>
          </cell>
          <cell r="L39">
            <v>0</v>
          </cell>
        </row>
        <row r="40">
          <cell r="I40" t="str">
            <v/>
          </cell>
          <cell r="J40">
            <v>0</v>
          </cell>
          <cell r="K40" t="str">
            <v xml:space="preserve"> </v>
          </cell>
          <cell r="L40">
            <v>0</v>
          </cell>
        </row>
        <row r="41">
          <cell r="I41" t="str">
            <v/>
          </cell>
          <cell r="J41">
            <v>0</v>
          </cell>
          <cell r="K41" t="str">
            <v xml:space="preserve"> </v>
          </cell>
          <cell r="L41">
            <v>0</v>
          </cell>
        </row>
        <row r="42">
          <cell r="I42" t="str">
            <v/>
          </cell>
          <cell r="J42">
            <v>0</v>
          </cell>
          <cell r="K42" t="str">
            <v xml:space="preserve"> </v>
          </cell>
          <cell r="L42">
            <v>0</v>
          </cell>
        </row>
        <row r="43">
          <cell r="I43" t="str">
            <v/>
          </cell>
          <cell r="J43">
            <v>0</v>
          </cell>
          <cell r="K43" t="str">
            <v xml:space="preserve"> </v>
          </cell>
          <cell r="L43">
            <v>0</v>
          </cell>
        </row>
        <row r="44">
          <cell r="I44" t="str">
            <v/>
          </cell>
          <cell r="J44">
            <v>0</v>
          </cell>
          <cell r="K44" t="str">
            <v xml:space="preserve"> </v>
          </cell>
          <cell r="L44">
            <v>0</v>
          </cell>
        </row>
        <row r="45">
          <cell r="I45" t="str">
            <v/>
          </cell>
          <cell r="J45">
            <v>0</v>
          </cell>
          <cell r="K45" t="str">
            <v xml:space="preserve"> </v>
          </cell>
          <cell r="L45">
            <v>0</v>
          </cell>
        </row>
        <row r="46">
          <cell r="I46" t="str">
            <v/>
          </cell>
          <cell r="J46">
            <v>0</v>
          </cell>
          <cell r="K46" t="str">
            <v xml:space="preserve"> </v>
          </cell>
          <cell r="L46">
            <v>0</v>
          </cell>
        </row>
        <row r="47">
          <cell r="I47" t="str">
            <v/>
          </cell>
          <cell r="J47">
            <v>0</v>
          </cell>
          <cell r="K47" t="str">
            <v xml:space="preserve"> </v>
          </cell>
          <cell r="L47">
            <v>0</v>
          </cell>
        </row>
        <row r="48">
          <cell r="I48" t="str">
            <v/>
          </cell>
          <cell r="J48">
            <v>0</v>
          </cell>
          <cell r="K48" t="str">
            <v xml:space="preserve"> </v>
          </cell>
          <cell r="L48">
            <v>0</v>
          </cell>
        </row>
        <row r="49">
          <cell r="I49" t="str">
            <v/>
          </cell>
          <cell r="J49">
            <v>0</v>
          </cell>
          <cell r="K49" t="str">
            <v xml:space="preserve"> </v>
          </cell>
          <cell r="L49">
            <v>0</v>
          </cell>
        </row>
        <row r="50">
          <cell r="I50" t="str">
            <v/>
          </cell>
          <cell r="J50">
            <v>0</v>
          </cell>
          <cell r="K50" t="str">
            <v xml:space="preserve"> </v>
          </cell>
          <cell r="L50">
            <v>0</v>
          </cell>
        </row>
        <row r="51">
          <cell r="I51" t="str">
            <v/>
          </cell>
          <cell r="J51">
            <v>0</v>
          </cell>
          <cell r="K51" t="str">
            <v xml:space="preserve"> </v>
          </cell>
          <cell r="L51">
            <v>0</v>
          </cell>
        </row>
        <row r="52">
          <cell r="I52" t="str">
            <v/>
          </cell>
          <cell r="J52">
            <v>0</v>
          </cell>
          <cell r="K52" t="str">
            <v xml:space="preserve"> </v>
          </cell>
          <cell r="L52">
            <v>0</v>
          </cell>
        </row>
        <row r="53">
          <cell r="I53" t="str">
            <v/>
          </cell>
          <cell r="J53">
            <v>0</v>
          </cell>
          <cell r="K53" t="str">
            <v xml:space="preserve"> </v>
          </cell>
          <cell r="L53">
            <v>0</v>
          </cell>
        </row>
        <row r="54">
          <cell r="I54" t="str">
            <v/>
          </cell>
          <cell r="J54">
            <v>0</v>
          </cell>
          <cell r="K54" t="str">
            <v xml:space="preserve"> </v>
          </cell>
          <cell r="L54">
            <v>0</v>
          </cell>
        </row>
        <row r="55">
          <cell r="I55" t="str">
            <v/>
          </cell>
          <cell r="J55">
            <v>0</v>
          </cell>
          <cell r="K55" t="str">
            <v xml:space="preserve"> </v>
          </cell>
          <cell r="L55">
            <v>0</v>
          </cell>
        </row>
        <row r="56">
          <cell r="I56" t="str">
            <v/>
          </cell>
          <cell r="J56">
            <v>0</v>
          </cell>
          <cell r="K56" t="str">
            <v xml:space="preserve"> </v>
          </cell>
          <cell r="L56">
            <v>0</v>
          </cell>
        </row>
        <row r="57">
          <cell r="I57" t="str">
            <v/>
          </cell>
          <cell r="J57">
            <v>0</v>
          </cell>
          <cell r="K57" t="str">
            <v xml:space="preserve"> </v>
          </cell>
          <cell r="L57">
            <v>0</v>
          </cell>
        </row>
        <row r="58">
          <cell r="I58" t="str">
            <v/>
          </cell>
          <cell r="J58">
            <v>0</v>
          </cell>
          <cell r="K58" t="str">
            <v xml:space="preserve"> </v>
          </cell>
          <cell r="L58">
            <v>0</v>
          </cell>
        </row>
        <row r="59">
          <cell r="I59" t="str">
            <v/>
          </cell>
          <cell r="J59">
            <v>0</v>
          </cell>
          <cell r="K59" t="str">
            <v xml:space="preserve"> </v>
          </cell>
          <cell r="L59">
            <v>0</v>
          </cell>
        </row>
        <row r="60">
          <cell r="I60" t="str">
            <v/>
          </cell>
          <cell r="J60">
            <v>0</v>
          </cell>
          <cell r="K60" t="str">
            <v xml:space="preserve"> </v>
          </cell>
          <cell r="L60">
            <v>0</v>
          </cell>
        </row>
        <row r="61">
          <cell r="I61" t="str">
            <v/>
          </cell>
          <cell r="J61">
            <v>0</v>
          </cell>
          <cell r="K61" t="str">
            <v xml:space="preserve"> </v>
          </cell>
          <cell r="L61">
            <v>0</v>
          </cell>
        </row>
        <row r="62">
          <cell r="I62" t="str">
            <v/>
          </cell>
          <cell r="J62">
            <v>0</v>
          </cell>
          <cell r="K62" t="str">
            <v xml:space="preserve"> </v>
          </cell>
          <cell r="L62">
            <v>0</v>
          </cell>
        </row>
        <row r="63">
          <cell r="I63" t="str">
            <v/>
          </cell>
          <cell r="J63">
            <v>0</v>
          </cell>
          <cell r="K63" t="str">
            <v xml:space="preserve"> </v>
          </cell>
          <cell r="L63">
            <v>0</v>
          </cell>
        </row>
        <row r="64">
          <cell r="I64" t="str">
            <v/>
          </cell>
          <cell r="J64">
            <v>0</v>
          </cell>
          <cell r="K64" t="str">
            <v xml:space="preserve"> </v>
          </cell>
          <cell r="L64">
            <v>0</v>
          </cell>
        </row>
        <row r="65">
          <cell r="I65" t="str">
            <v/>
          </cell>
          <cell r="J65">
            <v>0</v>
          </cell>
          <cell r="K65" t="str">
            <v xml:space="preserve"> </v>
          </cell>
          <cell r="L65">
            <v>0</v>
          </cell>
        </row>
        <row r="66">
          <cell r="I66" t="str">
            <v/>
          </cell>
          <cell r="J66">
            <v>0</v>
          </cell>
          <cell r="K66" t="str">
            <v xml:space="preserve"> </v>
          </cell>
          <cell r="L66">
            <v>0</v>
          </cell>
        </row>
        <row r="67">
          <cell r="I67" t="str">
            <v/>
          </cell>
          <cell r="J67">
            <v>0</v>
          </cell>
          <cell r="K67" t="str">
            <v xml:space="preserve"> </v>
          </cell>
          <cell r="L67">
            <v>0</v>
          </cell>
        </row>
        <row r="68">
          <cell r="I68" t="str">
            <v/>
          </cell>
          <cell r="J68">
            <v>0</v>
          </cell>
          <cell r="K68" t="str">
            <v xml:space="preserve"> </v>
          </cell>
          <cell r="L68">
            <v>0</v>
          </cell>
        </row>
        <row r="69">
          <cell r="I69" t="str">
            <v/>
          </cell>
          <cell r="J69">
            <v>0</v>
          </cell>
          <cell r="K69" t="str">
            <v xml:space="preserve"> </v>
          </cell>
          <cell r="L69">
            <v>0</v>
          </cell>
        </row>
        <row r="70">
          <cell r="I70" t="str">
            <v/>
          </cell>
          <cell r="J70">
            <v>0</v>
          </cell>
          <cell r="K70" t="str">
            <v xml:space="preserve"> </v>
          </cell>
          <cell r="L70">
            <v>0</v>
          </cell>
        </row>
        <row r="71">
          <cell r="I71" t="str">
            <v/>
          </cell>
          <cell r="J71">
            <v>0</v>
          </cell>
          <cell r="K71" t="str">
            <v xml:space="preserve"> </v>
          </cell>
          <cell r="L71">
            <v>0</v>
          </cell>
        </row>
        <row r="72">
          <cell r="I72" t="str">
            <v/>
          </cell>
          <cell r="J72">
            <v>0</v>
          </cell>
          <cell r="K72" t="str">
            <v xml:space="preserve"> </v>
          </cell>
          <cell r="L72">
            <v>0</v>
          </cell>
        </row>
        <row r="73">
          <cell r="I73" t="str">
            <v/>
          </cell>
          <cell r="J73">
            <v>0</v>
          </cell>
          <cell r="K73" t="str">
            <v xml:space="preserve"> </v>
          </cell>
          <cell r="L73">
            <v>0</v>
          </cell>
        </row>
        <row r="74">
          <cell r="I74" t="str">
            <v/>
          </cell>
          <cell r="J74">
            <v>0</v>
          </cell>
          <cell r="K74" t="str">
            <v xml:space="preserve"> </v>
          </cell>
          <cell r="L74">
            <v>0</v>
          </cell>
        </row>
        <row r="75">
          <cell r="I75" t="str">
            <v/>
          </cell>
          <cell r="J75">
            <v>0</v>
          </cell>
          <cell r="K75" t="str">
            <v xml:space="preserve"> </v>
          </cell>
          <cell r="L75">
            <v>0</v>
          </cell>
        </row>
        <row r="76">
          <cell r="I76" t="str">
            <v/>
          </cell>
          <cell r="J76">
            <v>0</v>
          </cell>
          <cell r="K76" t="str">
            <v xml:space="preserve"> </v>
          </cell>
          <cell r="L76">
            <v>0</v>
          </cell>
        </row>
        <row r="77">
          <cell r="I77" t="str">
            <v/>
          </cell>
          <cell r="J77">
            <v>0</v>
          </cell>
          <cell r="K77" t="str">
            <v xml:space="preserve"> </v>
          </cell>
          <cell r="L77">
            <v>0</v>
          </cell>
        </row>
        <row r="78">
          <cell r="I78" t="str">
            <v/>
          </cell>
          <cell r="J78">
            <v>0</v>
          </cell>
          <cell r="K78" t="str">
            <v xml:space="preserve"> </v>
          </cell>
          <cell r="L78">
            <v>0</v>
          </cell>
        </row>
        <row r="79">
          <cell r="I79" t="str">
            <v/>
          </cell>
          <cell r="J79">
            <v>0</v>
          </cell>
          <cell r="K79" t="str">
            <v xml:space="preserve"> </v>
          </cell>
          <cell r="L79">
            <v>0</v>
          </cell>
        </row>
        <row r="80">
          <cell r="I80" t="str">
            <v/>
          </cell>
          <cell r="J80">
            <v>0</v>
          </cell>
          <cell r="K80" t="str">
            <v xml:space="preserve"> </v>
          </cell>
          <cell r="L80">
            <v>0</v>
          </cell>
        </row>
        <row r="81">
          <cell r="I81" t="str">
            <v/>
          </cell>
          <cell r="J81">
            <v>0</v>
          </cell>
          <cell r="K81" t="str">
            <v xml:space="preserve"> </v>
          </cell>
          <cell r="L81">
            <v>0</v>
          </cell>
        </row>
        <row r="82">
          <cell r="I82" t="str">
            <v/>
          </cell>
          <cell r="J82">
            <v>0</v>
          </cell>
          <cell r="K82" t="str">
            <v xml:space="preserve"> </v>
          </cell>
          <cell r="L82">
            <v>0</v>
          </cell>
        </row>
        <row r="83">
          <cell r="I83" t="str">
            <v/>
          </cell>
          <cell r="J83">
            <v>0</v>
          </cell>
          <cell r="K83" t="str">
            <v xml:space="preserve"> </v>
          </cell>
          <cell r="L83">
            <v>0</v>
          </cell>
        </row>
        <row r="84">
          <cell r="I84" t="str">
            <v/>
          </cell>
          <cell r="J84">
            <v>0</v>
          </cell>
          <cell r="K84" t="str">
            <v xml:space="preserve"> </v>
          </cell>
          <cell r="L84">
            <v>0</v>
          </cell>
        </row>
        <row r="85">
          <cell r="I85" t="str">
            <v/>
          </cell>
          <cell r="J85">
            <v>0</v>
          </cell>
          <cell r="K85" t="str">
            <v xml:space="preserve"> </v>
          </cell>
          <cell r="L85">
            <v>0</v>
          </cell>
        </row>
        <row r="86">
          <cell r="I86" t="str">
            <v/>
          </cell>
          <cell r="J86">
            <v>0</v>
          </cell>
          <cell r="K86" t="str">
            <v xml:space="preserve"> </v>
          </cell>
          <cell r="L86">
            <v>0</v>
          </cell>
        </row>
        <row r="87">
          <cell r="I87" t="str">
            <v/>
          </cell>
          <cell r="J87">
            <v>0</v>
          </cell>
          <cell r="K87" t="str">
            <v xml:space="preserve"> </v>
          </cell>
          <cell r="L87">
            <v>0</v>
          </cell>
        </row>
        <row r="88">
          <cell r="I88" t="str">
            <v/>
          </cell>
          <cell r="J88">
            <v>0</v>
          </cell>
          <cell r="K88" t="str">
            <v xml:space="preserve"> </v>
          </cell>
          <cell r="L88">
            <v>0</v>
          </cell>
        </row>
        <row r="89">
          <cell r="I89" t="str">
            <v/>
          </cell>
          <cell r="J89">
            <v>0</v>
          </cell>
          <cell r="K89" t="str">
            <v xml:space="preserve"> </v>
          </cell>
          <cell r="L89">
            <v>0</v>
          </cell>
        </row>
        <row r="90">
          <cell r="I90" t="str">
            <v/>
          </cell>
          <cell r="J90">
            <v>0</v>
          </cell>
          <cell r="K90" t="str">
            <v xml:space="preserve"> </v>
          </cell>
          <cell r="L90">
            <v>0</v>
          </cell>
        </row>
        <row r="91">
          <cell r="I91" t="str">
            <v/>
          </cell>
          <cell r="J91">
            <v>0</v>
          </cell>
          <cell r="K91" t="str">
            <v xml:space="preserve"> </v>
          </cell>
          <cell r="L91">
            <v>0</v>
          </cell>
        </row>
        <row r="92">
          <cell r="I92" t="str">
            <v/>
          </cell>
          <cell r="J92">
            <v>0</v>
          </cell>
          <cell r="K92" t="str">
            <v xml:space="preserve"> </v>
          </cell>
          <cell r="L92">
            <v>0</v>
          </cell>
        </row>
        <row r="93">
          <cell r="I93" t="str">
            <v/>
          </cell>
          <cell r="J93">
            <v>0</v>
          </cell>
          <cell r="K93" t="str">
            <v xml:space="preserve"> </v>
          </cell>
          <cell r="L93">
            <v>0</v>
          </cell>
        </row>
        <row r="94">
          <cell r="I94" t="str">
            <v/>
          </cell>
          <cell r="J94">
            <v>0</v>
          </cell>
          <cell r="K94" t="str">
            <v xml:space="preserve"> </v>
          </cell>
          <cell r="L94">
            <v>0</v>
          </cell>
        </row>
        <row r="95">
          <cell r="I95" t="str">
            <v/>
          </cell>
          <cell r="J95">
            <v>0</v>
          </cell>
          <cell r="K95" t="str">
            <v xml:space="preserve"> </v>
          </cell>
          <cell r="L95">
            <v>0</v>
          </cell>
        </row>
        <row r="96">
          <cell r="I96" t="str">
            <v/>
          </cell>
          <cell r="J96">
            <v>0</v>
          </cell>
          <cell r="K96" t="str">
            <v xml:space="preserve"> </v>
          </cell>
          <cell r="L96">
            <v>0</v>
          </cell>
        </row>
        <row r="97">
          <cell r="I97" t="str">
            <v/>
          </cell>
          <cell r="J97">
            <v>0</v>
          </cell>
          <cell r="K97" t="str">
            <v xml:space="preserve"> </v>
          </cell>
          <cell r="L97">
            <v>0</v>
          </cell>
        </row>
        <row r="98">
          <cell r="I98" t="str">
            <v/>
          </cell>
          <cell r="J98">
            <v>0</v>
          </cell>
          <cell r="K98" t="str">
            <v xml:space="preserve"> </v>
          </cell>
          <cell r="L98">
            <v>0</v>
          </cell>
        </row>
        <row r="99">
          <cell r="I99" t="str">
            <v/>
          </cell>
          <cell r="J99">
            <v>0</v>
          </cell>
          <cell r="K99" t="str">
            <v xml:space="preserve"> </v>
          </cell>
          <cell r="L99">
            <v>0</v>
          </cell>
        </row>
        <row r="100">
          <cell r="I100" t="str">
            <v/>
          </cell>
          <cell r="J100">
            <v>0</v>
          </cell>
          <cell r="K100" t="str">
            <v xml:space="preserve"> </v>
          </cell>
          <cell r="L100">
            <v>0</v>
          </cell>
        </row>
        <row r="101">
          <cell r="I101" t="str">
            <v/>
          </cell>
          <cell r="J101">
            <v>0</v>
          </cell>
          <cell r="K101" t="str">
            <v xml:space="preserve"> </v>
          </cell>
          <cell r="L101">
            <v>0</v>
          </cell>
        </row>
        <row r="102">
          <cell r="I102" t="str">
            <v/>
          </cell>
          <cell r="J102">
            <v>0</v>
          </cell>
          <cell r="K102" t="str">
            <v xml:space="preserve"> </v>
          </cell>
          <cell r="L102">
            <v>0</v>
          </cell>
        </row>
        <row r="103">
          <cell r="I103" t="str">
            <v/>
          </cell>
          <cell r="J103">
            <v>0</v>
          </cell>
          <cell r="K103" t="str">
            <v xml:space="preserve"> </v>
          </cell>
          <cell r="L103">
            <v>0</v>
          </cell>
        </row>
        <row r="104">
          <cell r="I104" t="str">
            <v/>
          </cell>
          <cell r="J104">
            <v>0</v>
          </cell>
          <cell r="K104" t="str">
            <v xml:space="preserve"> </v>
          </cell>
          <cell r="L104">
            <v>0</v>
          </cell>
        </row>
        <row r="105">
          <cell r="I105" t="str">
            <v/>
          </cell>
          <cell r="J105">
            <v>0</v>
          </cell>
          <cell r="K105" t="str">
            <v xml:space="preserve"> </v>
          </cell>
          <cell r="L105">
            <v>0</v>
          </cell>
        </row>
        <row r="106">
          <cell r="I106" t="str">
            <v/>
          </cell>
          <cell r="J106">
            <v>0</v>
          </cell>
          <cell r="K106" t="str">
            <v xml:space="preserve"> </v>
          </cell>
          <cell r="L106">
            <v>0</v>
          </cell>
        </row>
        <row r="107">
          <cell r="I107" t="str">
            <v/>
          </cell>
          <cell r="J107">
            <v>0</v>
          </cell>
          <cell r="K107" t="str">
            <v xml:space="preserve"> </v>
          </cell>
          <cell r="L107">
            <v>0</v>
          </cell>
        </row>
        <row r="108">
          <cell r="I108" t="str">
            <v/>
          </cell>
          <cell r="J108">
            <v>0</v>
          </cell>
          <cell r="K108" t="str">
            <v xml:space="preserve"> </v>
          </cell>
          <cell r="L108">
            <v>0</v>
          </cell>
        </row>
        <row r="109">
          <cell r="I109" t="str">
            <v/>
          </cell>
          <cell r="J109">
            <v>0</v>
          </cell>
          <cell r="K109" t="str">
            <v xml:space="preserve"> </v>
          </cell>
          <cell r="L109">
            <v>0</v>
          </cell>
        </row>
        <row r="110">
          <cell r="I110" t="str">
            <v/>
          </cell>
          <cell r="J110">
            <v>0</v>
          </cell>
          <cell r="K110" t="str">
            <v xml:space="preserve"> </v>
          </cell>
          <cell r="L110">
            <v>0</v>
          </cell>
        </row>
        <row r="111">
          <cell r="I111" t="str">
            <v/>
          </cell>
          <cell r="J111">
            <v>0</v>
          </cell>
          <cell r="K111" t="str">
            <v xml:space="preserve"> </v>
          </cell>
          <cell r="L111">
            <v>0</v>
          </cell>
        </row>
        <row r="112">
          <cell r="I112" t="str">
            <v/>
          </cell>
          <cell r="J112">
            <v>0</v>
          </cell>
          <cell r="K112" t="str">
            <v xml:space="preserve"> </v>
          </cell>
          <cell r="L112">
            <v>0</v>
          </cell>
        </row>
        <row r="113">
          <cell r="I113" t="str">
            <v/>
          </cell>
          <cell r="J113">
            <v>0</v>
          </cell>
          <cell r="K113" t="str">
            <v xml:space="preserve"> </v>
          </cell>
          <cell r="L113">
            <v>0</v>
          </cell>
        </row>
        <row r="114">
          <cell r="I114" t="str">
            <v/>
          </cell>
          <cell r="J114">
            <v>0</v>
          </cell>
          <cell r="K114" t="str">
            <v xml:space="preserve"> </v>
          </cell>
          <cell r="L114">
            <v>0</v>
          </cell>
        </row>
        <row r="115">
          <cell r="I115" t="str">
            <v/>
          </cell>
          <cell r="J115">
            <v>0</v>
          </cell>
          <cell r="K115" t="str">
            <v xml:space="preserve"> </v>
          </cell>
          <cell r="L115">
            <v>0</v>
          </cell>
        </row>
        <row r="116">
          <cell r="I116" t="str">
            <v/>
          </cell>
          <cell r="J116">
            <v>0</v>
          </cell>
          <cell r="K116" t="str">
            <v xml:space="preserve"> </v>
          </cell>
          <cell r="L116">
            <v>0</v>
          </cell>
        </row>
        <row r="117">
          <cell r="I117" t="str">
            <v/>
          </cell>
          <cell r="J117">
            <v>0</v>
          </cell>
          <cell r="K117" t="str">
            <v xml:space="preserve"> </v>
          </cell>
          <cell r="L117">
            <v>0</v>
          </cell>
        </row>
        <row r="118">
          <cell r="I118" t="str">
            <v/>
          </cell>
          <cell r="J118">
            <v>0</v>
          </cell>
          <cell r="K118" t="str">
            <v xml:space="preserve"> </v>
          </cell>
          <cell r="L118">
            <v>0</v>
          </cell>
        </row>
        <row r="119">
          <cell r="I119" t="str">
            <v/>
          </cell>
          <cell r="J119">
            <v>0</v>
          </cell>
          <cell r="K119" t="str">
            <v xml:space="preserve"> </v>
          </cell>
          <cell r="L119">
            <v>0</v>
          </cell>
        </row>
        <row r="120">
          <cell r="I120" t="str">
            <v/>
          </cell>
          <cell r="J120">
            <v>0</v>
          </cell>
          <cell r="K120" t="str">
            <v xml:space="preserve"> </v>
          </cell>
          <cell r="L120">
            <v>0</v>
          </cell>
        </row>
        <row r="121">
          <cell r="I121" t="str">
            <v/>
          </cell>
          <cell r="J121">
            <v>0</v>
          </cell>
          <cell r="K121" t="str">
            <v xml:space="preserve"> </v>
          </cell>
          <cell r="L121">
            <v>0</v>
          </cell>
        </row>
        <row r="122">
          <cell r="I122" t="str">
            <v/>
          </cell>
          <cell r="J122">
            <v>0</v>
          </cell>
          <cell r="K122" t="str">
            <v xml:space="preserve"> </v>
          </cell>
          <cell r="L122">
            <v>0</v>
          </cell>
        </row>
        <row r="123">
          <cell r="I123" t="str">
            <v/>
          </cell>
          <cell r="J123">
            <v>0</v>
          </cell>
          <cell r="K123" t="str">
            <v xml:space="preserve"> </v>
          </cell>
          <cell r="L123">
            <v>0</v>
          </cell>
        </row>
        <row r="124">
          <cell r="I124" t="str">
            <v/>
          </cell>
          <cell r="J124">
            <v>0</v>
          </cell>
          <cell r="K124" t="str">
            <v xml:space="preserve"> </v>
          </cell>
          <cell r="L124">
            <v>0</v>
          </cell>
        </row>
        <row r="125">
          <cell r="I125" t="str">
            <v/>
          </cell>
          <cell r="J125">
            <v>0</v>
          </cell>
          <cell r="K125" t="str">
            <v xml:space="preserve"> </v>
          </cell>
          <cell r="L125">
            <v>0</v>
          </cell>
        </row>
        <row r="126">
          <cell r="I126" t="str">
            <v/>
          </cell>
          <cell r="J126">
            <v>0</v>
          </cell>
          <cell r="K126" t="str">
            <v xml:space="preserve"> </v>
          </cell>
          <cell r="L126">
            <v>0</v>
          </cell>
        </row>
        <row r="127">
          <cell r="I127" t="str">
            <v/>
          </cell>
          <cell r="J127">
            <v>0</v>
          </cell>
          <cell r="K127" t="str">
            <v xml:space="preserve"> </v>
          </cell>
          <cell r="L127">
            <v>0</v>
          </cell>
        </row>
        <row r="128">
          <cell r="I128" t="str">
            <v/>
          </cell>
          <cell r="J128">
            <v>0</v>
          </cell>
          <cell r="K128" t="str">
            <v xml:space="preserve"> </v>
          </cell>
          <cell r="L128">
            <v>0</v>
          </cell>
        </row>
        <row r="129">
          <cell r="I129" t="str">
            <v/>
          </cell>
          <cell r="J129">
            <v>0</v>
          </cell>
          <cell r="K129" t="str">
            <v xml:space="preserve"> </v>
          </cell>
          <cell r="L129">
            <v>0</v>
          </cell>
        </row>
        <row r="130">
          <cell r="I130" t="str">
            <v/>
          </cell>
          <cell r="J130">
            <v>0</v>
          </cell>
          <cell r="K130" t="str">
            <v xml:space="preserve"> </v>
          </cell>
          <cell r="L130">
            <v>0</v>
          </cell>
        </row>
        <row r="131">
          <cell r="I131" t="str">
            <v/>
          </cell>
          <cell r="J131">
            <v>0</v>
          </cell>
          <cell r="K131" t="str">
            <v xml:space="preserve"> </v>
          </cell>
          <cell r="L131">
            <v>0</v>
          </cell>
        </row>
        <row r="132">
          <cell r="I132" t="str">
            <v/>
          </cell>
          <cell r="J132">
            <v>0</v>
          </cell>
          <cell r="K132" t="str">
            <v xml:space="preserve"> </v>
          </cell>
          <cell r="L132">
            <v>0</v>
          </cell>
        </row>
        <row r="133">
          <cell r="I133" t="str">
            <v/>
          </cell>
          <cell r="J133">
            <v>0</v>
          </cell>
          <cell r="K133" t="str">
            <v xml:space="preserve"> </v>
          </cell>
          <cell r="L133">
            <v>0</v>
          </cell>
        </row>
        <row r="134">
          <cell r="I134" t="str">
            <v/>
          </cell>
          <cell r="J134">
            <v>0</v>
          </cell>
          <cell r="K134" t="str">
            <v xml:space="preserve"> </v>
          </cell>
          <cell r="L134">
            <v>0</v>
          </cell>
        </row>
        <row r="135">
          <cell r="I135" t="str">
            <v/>
          </cell>
          <cell r="J135">
            <v>0</v>
          </cell>
          <cell r="K135" t="str">
            <v xml:space="preserve"> </v>
          </cell>
          <cell r="L135">
            <v>0</v>
          </cell>
        </row>
        <row r="136">
          <cell r="I136" t="str">
            <v/>
          </cell>
          <cell r="J136">
            <v>0</v>
          </cell>
          <cell r="K136" t="str">
            <v xml:space="preserve"> </v>
          </cell>
          <cell r="L136">
            <v>0</v>
          </cell>
        </row>
        <row r="137">
          <cell r="I137" t="str">
            <v/>
          </cell>
          <cell r="J137">
            <v>0</v>
          </cell>
          <cell r="K137" t="str">
            <v xml:space="preserve"> </v>
          </cell>
          <cell r="L137">
            <v>0</v>
          </cell>
        </row>
        <row r="138">
          <cell r="I138" t="str">
            <v/>
          </cell>
          <cell r="J138">
            <v>0</v>
          </cell>
          <cell r="K138" t="str">
            <v xml:space="preserve"> </v>
          </cell>
          <cell r="L138">
            <v>0</v>
          </cell>
        </row>
        <row r="139">
          <cell r="I139" t="str">
            <v/>
          </cell>
          <cell r="J139">
            <v>0</v>
          </cell>
          <cell r="K139" t="str">
            <v xml:space="preserve"> </v>
          </cell>
          <cell r="L139">
            <v>0</v>
          </cell>
        </row>
        <row r="140">
          <cell r="I140" t="str">
            <v/>
          </cell>
          <cell r="J140">
            <v>0</v>
          </cell>
          <cell r="K140" t="str">
            <v xml:space="preserve"> </v>
          </cell>
          <cell r="L140">
            <v>0</v>
          </cell>
        </row>
        <row r="141">
          <cell r="I141" t="str">
            <v/>
          </cell>
          <cell r="J141">
            <v>0</v>
          </cell>
          <cell r="K141" t="str">
            <v xml:space="preserve"> </v>
          </cell>
          <cell r="L141">
            <v>0</v>
          </cell>
        </row>
        <row r="142">
          <cell r="I142" t="str">
            <v/>
          </cell>
          <cell r="J142">
            <v>0</v>
          </cell>
          <cell r="K142" t="str">
            <v xml:space="preserve"> </v>
          </cell>
          <cell r="L142">
            <v>0</v>
          </cell>
        </row>
        <row r="143">
          <cell r="I143" t="str">
            <v/>
          </cell>
          <cell r="J143">
            <v>0</v>
          </cell>
          <cell r="K143" t="str">
            <v xml:space="preserve"> </v>
          </cell>
          <cell r="L143">
            <v>0</v>
          </cell>
        </row>
        <row r="144">
          <cell r="I144" t="str">
            <v/>
          </cell>
          <cell r="J144">
            <v>0</v>
          </cell>
          <cell r="K144" t="str">
            <v xml:space="preserve"> </v>
          </cell>
          <cell r="L144">
            <v>0</v>
          </cell>
        </row>
        <row r="145">
          <cell r="I145" t="str">
            <v/>
          </cell>
          <cell r="J145">
            <v>0</v>
          </cell>
          <cell r="K145" t="str">
            <v xml:space="preserve"> </v>
          </cell>
          <cell r="L145">
            <v>0</v>
          </cell>
        </row>
        <row r="146">
          <cell r="I146" t="str">
            <v/>
          </cell>
          <cell r="J146">
            <v>0</v>
          </cell>
          <cell r="K146" t="str">
            <v xml:space="preserve"> </v>
          </cell>
          <cell r="L146">
            <v>0</v>
          </cell>
        </row>
        <row r="147">
          <cell r="I147" t="str">
            <v/>
          </cell>
          <cell r="J147">
            <v>0</v>
          </cell>
          <cell r="K147" t="str">
            <v xml:space="preserve"> </v>
          </cell>
          <cell r="L147">
            <v>0</v>
          </cell>
        </row>
        <row r="148">
          <cell r="I148" t="str">
            <v/>
          </cell>
          <cell r="J148">
            <v>0</v>
          </cell>
          <cell r="K148" t="str">
            <v xml:space="preserve"> </v>
          </cell>
          <cell r="L148">
            <v>0</v>
          </cell>
        </row>
        <row r="149">
          <cell r="I149" t="str">
            <v/>
          </cell>
          <cell r="J149">
            <v>0</v>
          </cell>
          <cell r="K149" t="str">
            <v xml:space="preserve"> </v>
          </cell>
          <cell r="L149">
            <v>0</v>
          </cell>
        </row>
        <row r="150">
          <cell r="I150" t="str">
            <v/>
          </cell>
          <cell r="J150">
            <v>0</v>
          </cell>
          <cell r="K150" t="str">
            <v xml:space="preserve"> </v>
          </cell>
          <cell r="L150">
            <v>0</v>
          </cell>
        </row>
        <row r="151">
          <cell r="I151" t="str">
            <v/>
          </cell>
          <cell r="J151">
            <v>0</v>
          </cell>
          <cell r="K151" t="str">
            <v xml:space="preserve"> </v>
          </cell>
          <cell r="L15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A10" t="str">
            <v>Dossard</v>
          </cell>
          <cell r="B10" t="str">
            <v>Licence</v>
          </cell>
          <cell r="C10" t="str">
            <v>Nom prénom</v>
          </cell>
          <cell r="D10" t="str">
            <v>Points</v>
          </cell>
          <cell r="E10" t="str">
            <v>Clt</v>
          </cell>
          <cell r="F10" t="str">
            <v>Date naissance</v>
          </cell>
          <cell r="G10" t="str">
            <v>Catégorie</v>
          </cell>
          <cell r="H10" t="str">
            <v>Sexe</v>
          </cell>
          <cell r="I10" t="str">
            <v>N° Club</v>
          </cell>
          <cell r="J10" t="str">
            <v>Club</v>
          </cell>
          <cell r="K10" t="str">
            <v>Ligue</v>
          </cell>
          <cell r="L10" t="str">
            <v>Comité</v>
          </cell>
        </row>
        <row r="11">
          <cell r="A11">
            <v>1</v>
          </cell>
          <cell r="B11">
            <v>9524400</v>
          </cell>
          <cell r="C11" t="str">
            <v>DOUIN Alexis</v>
          </cell>
          <cell r="D11">
            <v>2693.18</v>
          </cell>
          <cell r="E11" t="str">
            <v xml:space="preserve"> </v>
          </cell>
          <cell r="F11">
            <v>35667</v>
          </cell>
          <cell r="G11">
            <v>-40</v>
          </cell>
          <cell r="H11" t="str">
            <v>M</v>
          </cell>
          <cell r="J11" t="str">
            <v>ARGENTAN BAYARD</v>
          </cell>
          <cell r="K11" t="str">
            <v/>
          </cell>
          <cell r="L11" t="str">
            <v/>
          </cell>
        </row>
        <row r="12">
          <cell r="A12">
            <v>2</v>
          </cell>
          <cell r="B12">
            <v>549490</v>
          </cell>
          <cell r="C12" t="str">
            <v>NICOLLE Dorian</v>
          </cell>
          <cell r="D12">
            <v>2684.92</v>
          </cell>
          <cell r="E12" t="str">
            <v xml:space="preserve"> </v>
          </cell>
          <cell r="F12">
            <v>34619</v>
          </cell>
          <cell r="G12">
            <v>-40</v>
          </cell>
          <cell r="H12" t="str">
            <v>M</v>
          </cell>
          <cell r="J12" t="str">
            <v>NICE CAVIGAL TT</v>
          </cell>
          <cell r="K12" t="str">
            <v/>
          </cell>
          <cell r="L12" t="str">
            <v/>
          </cell>
        </row>
        <row r="13">
          <cell r="A13">
            <v>3</v>
          </cell>
          <cell r="B13">
            <v>5110292</v>
          </cell>
          <cell r="C13" t="str">
            <v>CHOBEAU Clement</v>
          </cell>
          <cell r="D13">
            <v>2590.6799999999998</v>
          </cell>
          <cell r="E13" t="str">
            <v xml:space="preserve"> </v>
          </cell>
          <cell r="F13">
            <v>35813</v>
          </cell>
          <cell r="G13">
            <v>-21</v>
          </cell>
          <cell r="H13" t="str">
            <v>M</v>
          </cell>
          <cell r="J13" t="str">
            <v>AMIENS STT</v>
          </cell>
          <cell r="K13" t="str">
            <v/>
          </cell>
          <cell r="L13" t="str">
            <v/>
          </cell>
        </row>
        <row r="14">
          <cell r="A14">
            <v>4</v>
          </cell>
          <cell r="B14">
            <v>1417117</v>
          </cell>
          <cell r="C14" t="str">
            <v>ZHENG Dorian</v>
          </cell>
          <cell r="D14">
            <v>2557.67</v>
          </cell>
          <cell r="E14" t="str">
            <v xml:space="preserve"> </v>
          </cell>
          <cell r="F14">
            <v>37271</v>
          </cell>
          <cell r="G14">
            <v>-17</v>
          </cell>
          <cell r="H14" t="str">
            <v>M</v>
          </cell>
          <cell r="J14" t="str">
            <v>ROANNE LNTT</v>
          </cell>
          <cell r="K14" t="str">
            <v/>
          </cell>
          <cell r="L14" t="str">
            <v/>
          </cell>
        </row>
        <row r="15">
          <cell r="A15">
            <v>5</v>
          </cell>
          <cell r="B15" t="str">
            <v>0810745</v>
          </cell>
          <cell r="C15" t="str">
            <v>SABHI Myshaal</v>
          </cell>
          <cell r="D15">
            <v>2541.42</v>
          </cell>
          <cell r="E15" t="str">
            <v xml:space="preserve"> </v>
          </cell>
          <cell r="F15">
            <v>37719</v>
          </cell>
          <cell r="G15">
            <v>-16</v>
          </cell>
          <cell r="H15" t="str">
            <v>M</v>
          </cell>
          <cell r="J15" t="str">
            <v>CHARLEVILLE MEZ</v>
          </cell>
          <cell r="K15" t="str">
            <v/>
          </cell>
          <cell r="L15" t="str">
            <v/>
          </cell>
        </row>
        <row r="16">
          <cell r="A16">
            <v>6</v>
          </cell>
          <cell r="B16">
            <v>1715544</v>
          </cell>
          <cell r="C16" t="str">
            <v>DERIT Johan</v>
          </cell>
          <cell r="D16">
            <v>2511.0500000000002</v>
          </cell>
          <cell r="E16" t="str">
            <v xml:space="preserve"> </v>
          </cell>
          <cell r="F16">
            <v>37179</v>
          </cell>
          <cell r="G16">
            <v>-18</v>
          </cell>
          <cell r="H16" t="str">
            <v>M</v>
          </cell>
          <cell r="J16" t="str">
            <v>ROMAGNE (LA)</v>
          </cell>
          <cell r="K16" t="str">
            <v/>
          </cell>
          <cell r="L16" t="str">
            <v/>
          </cell>
        </row>
        <row r="17">
          <cell r="A17">
            <v>7</v>
          </cell>
          <cell r="B17">
            <v>5955147</v>
          </cell>
          <cell r="C17" t="str">
            <v>DUPONT Bastien</v>
          </cell>
          <cell r="D17">
            <v>2471.67</v>
          </cell>
          <cell r="E17" t="str">
            <v xml:space="preserve"> </v>
          </cell>
          <cell r="F17">
            <v>36583</v>
          </cell>
          <cell r="G17">
            <v>-19</v>
          </cell>
          <cell r="H17" t="str">
            <v>M</v>
          </cell>
          <cell r="J17" t="str">
            <v>LILLE METROP TT</v>
          </cell>
          <cell r="K17" t="str">
            <v/>
          </cell>
          <cell r="L17" t="str">
            <v/>
          </cell>
        </row>
        <row r="18">
          <cell r="A18">
            <v>8</v>
          </cell>
          <cell r="B18">
            <v>2926343</v>
          </cell>
          <cell r="C18" t="str">
            <v>GUEN Samuel</v>
          </cell>
          <cell r="D18">
            <v>2444.3000000000002</v>
          </cell>
          <cell r="E18" t="str">
            <v xml:space="preserve"> </v>
          </cell>
          <cell r="F18">
            <v>36113</v>
          </cell>
          <cell r="G18">
            <v>-21</v>
          </cell>
          <cell r="H18" t="str">
            <v>M</v>
          </cell>
          <cell r="J18" t="str">
            <v>THORIGNE TT</v>
          </cell>
          <cell r="K18" t="str">
            <v/>
          </cell>
          <cell r="L18" t="str">
            <v/>
          </cell>
        </row>
        <row r="19">
          <cell r="A19">
            <v>9</v>
          </cell>
          <cell r="B19">
            <v>8311217</v>
          </cell>
          <cell r="C19" t="str">
            <v>ALCAYDE Guillaume</v>
          </cell>
          <cell r="D19">
            <v>2442.94</v>
          </cell>
          <cell r="E19" t="str">
            <v xml:space="preserve"> </v>
          </cell>
          <cell r="F19">
            <v>37368</v>
          </cell>
          <cell r="G19">
            <v>-17</v>
          </cell>
          <cell r="H19" t="str">
            <v>M</v>
          </cell>
          <cell r="J19" t="str">
            <v>ROMANS ASPTT</v>
          </cell>
          <cell r="K19" t="str">
            <v/>
          </cell>
          <cell r="L19" t="str">
            <v/>
          </cell>
        </row>
        <row r="20">
          <cell r="A20">
            <v>10</v>
          </cell>
          <cell r="B20">
            <v>9127502</v>
          </cell>
          <cell r="C20" t="str">
            <v>MASCETTI Arthur</v>
          </cell>
          <cell r="D20">
            <v>2427.92</v>
          </cell>
          <cell r="E20" t="str">
            <v xml:space="preserve"> </v>
          </cell>
          <cell r="F20">
            <v>33999</v>
          </cell>
          <cell r="G20">
            <v>-40</v>
          </cell>
          <cell r="H20" t="str">
            <v>M</v>
          </cell>
          <cell r="J20" t="str">
            <v>IGNY</v>
          </cell>
          <cell r="K20" t="str">
            <v/>
          </cell>
          <cell r="L20" t="str">
            <v/>
          </cell>
        </row>
        <row r="21">
          <cell r="A21">
            <v>11</v>
          </cell>
          <cell r="B21">
            <v>3418930</v>
          </cell>
          <cell r="C21" t="str">
            <v>LEBRUN Alexis</v>
          </cell>
          <cell r="D21">
            <v>2417.67</v>
          </cell>
          <cell r="E21" t="str">
            <v xml:space="preserve"> </v>
          </cell>
          <cell r="F21">
            <v>37861</v>
          </cell>
          <cell r="G21">
            <v>-16</v>
          </cell>
          <cell r="H21" t="str">
            <v>M</v>
          </cell>
          <cell r="J21" t="str">
            <v>MONTPELLIER TT</v>
          </cell>
          <cell r="K21" t="str">
            <v/>
          </cell>
          <cell r="L21" t="str">
            <v/>
          </cell>
        </row>
        <row r="22">
          <cell r="A22">
            <v>12</v>
          </cell>
          <cell r="B22">
            <v>3817128</v>
          </cell>
          <cell r="C22" t="str">
            <v>TORMOS Kilian</v>
          </cell>
          <cell r="D22">
            <v>2416.1799999999998</v>
          </cell>
          <cell r="E22" t="str">
            <v xml:space="preserve"> </v>
          </cell>
          <cell r="F22">
            <v>35315</v>
          </cell>
          <cell r="G22">
            <v>-40</v>
          </cell>
          <cell r="H22" t="str">
            <v>M</v>
          </cell>
          <cell r="J22" t="str">
            <v>ST QUENTIN TT</v>
          </cell>
          <cell r="K22" t="str">
            <v/>
          </cell>
          <cell r="L22" t="str">
            <v/>
          </cell>
        </row>
        <row r="23">
          <cell r="A23">
            <v>13</v>
          </cell>
          <cell r="B23">
            <v>9315817</v>
          </cell>
          <cell r="C23" t="str">
            <v>LEGUISTIN Enzo</v>
          </cell>
          <cell r="D23">
            <v>2409.5500000000002</v>
          </cell>
          <cell r="E23" t="str">
            <v xml:space="preserve"> </v>
          </cell>
          <cell r="F23">
            <v>36671</v>
          </cell>
          <cell r="G23">
            <v>-19</v>
          </cell>
          <cell r="H23" t="str">
            <v>M</v>
          </cell>
          <cell r="J23" t="str">
            <v>PONTAULT UMS TT</v>
          </cell>
          <cell r="K23" t="str">
            <v/>
          </cell>
          <cell r="L23" t="str">
            <v/>
          </cell>
        </row>
        <row r="24">
          <cell r="A24">
            <v>14</v>
          </cell>
          <cell r="B24" t="str">
            <v>0111800</v>
          </cell>
          <cell r="C24" t="str">
            <v>MAZAUD Corentin</v>
          </cell>
          <cell r="D24">
            <v>2401.5500000000002</v>
          </cell>
          <cell r="E24" t="str">
            <v xml:space="preserve"> </v>
          </cell>
          <cell r="F24">
            <v>36743</v>
          </cell>
          <cell r="G24">
            <v>-19</v>
          </cell>
          <cell r="H24" t="str">
            <v>M</v>
          </cell>
          <cell r="J24" t="str">
            <v>METZ TT</v>
          </cell>
          <cell r="K24" t="str">
            <v/>
          </cell>
          <cell r="L24" t="str">
            <v/>
          </cell>
        </row>
        <row r="25">
          <cell r="A25">
            <v>15</v>
          </cell>
          <cell r="B25">
            <v>6926471</v>
          </cell>
          <cell r="C25" t="str">
            <v>BEN YAHIA Kerem</v>
          </cell>
          <cell r="D25">
            <v>2397.67</v>
          </cell>
          <cell r="E25" t="str">
            <v xml:space="preserve"> </v>
          </cell>
          <cell r="F25">
            <v>35220</v>
          </cell>
          <cell r="G25">
            <v>-40</v>
          </cell>
          <cell r="H25" t="str">
            <v>M</v>
          </cell>
          <cell r="J25" t="str">
            <v>ST JEAN BOURNAY</v>
          </cell>
          <cell r="K25" t="str">
            <v/>
          </cell>
          <cell r="L25" t="str">
            <v/>
          </cell>
        </row>
        <row r="26">
          <cell r="A26">
            <v>16</v>
          </cell>
          <cell r="B26">
            <v>7634179</v>
          </cell>
          <cell r="C26" t="str">
            <v>CHAPERON Dylan</v>
          </cell>
          <cell r="D26">
            <v>2391.8000000000002</v>
          </cell>
          <cell r="E26" t="str">
            <v xml:space="preserve"> </v>
          </cell>
          <cell r="F26">
            <v>37433</v>
          </cell>
          <cell r="G26">
            <v>-17</v>
          </cell>
          <cell r="H26" t="str">
            <v>M</v>
          </cell>
          <cell r="J26" t="str">
            <v>SPO ROUEN</v>
          </cell>
          <cell r="K26" t="str">
            <v/>
          </cell>
          <cell r="L26" t="str">
            <v/>
          </cell>
        </row>
        <row r="27">
          <cell r="A27">
            <v>17</v>
          </cell>
          <cell r="B27">
            <v>7412003</v>
          </cell>
          <cell r="C27" t="str">
            <v>DIAMUNANGANA Djo</v>
          </cell>
          <cell r="D27">
            <v>2384.9299999999998</v>
          </cell>
          <cell r="E27" t="str">
            <v xml:space="preserve"> </v>
          </cell>
          <cell r="F27">
            <v>35740</v>
          </cell>
          <cell r="G27">
            <v>-40</v>
          </cell>
          <cell r="H27" t="str">
            <v>M</v>
          </cell>
          <cell r="J27" t="str">
            <v>ST EGREVE USTT</v>
          </cell>
          <cell r="K27" t="str">
            <v/>
          </cell>
          <cell r="L27" t="str">
            <v/>
          </cell>
        </row>
        <row r="28">
          <cell r="A28">
            <v>18</v>
          </cell>
          <cell r="B28">
            <v>7658</v>
          </cell>
          <cell r="C28" t="str">
            <v>LE CORVEC Christophe</v>
          </cell>
          <cell r="D28">
            <v>2370.04</v>
          </cell>
          <cell r="E28" t="str">
            <v xml:space="preserve"> </v>
          </cell>
          <cell r="F28">
            <v>24874</v>
          </cell>
          <cell r="G28">
            <v>-60</v>
          </cell>
          <cell r="H28" t="str">
            <v>M</v>
          </cell>
          <cell r="J28" t="str">
            <v>SPO ROUEN</v>
          </cell>
          <cell r="K28" t="str">
            <v/>
          </cell>
          <cell r="L28" t="str">
            <v/>
          </cell>
        </row>
        <row r="29">
          <cell r="A29">
            <v>19</v>
          </cell>
          <cell r="B29">
            <v>7918219</v>
          </cell>
          <cell r="C29" t="str">
            <v>GUERY Theo</v>
          </cell>
          <cell r="D29">
            <v>2366.67</v>
          </cell>
          <cell r="E29" t="str">
            <v xml:space="preserve"> </v>
          </cell>
          <cell r="F29">
            <v>37153</v>
          </cell>
          <cell r="G29">
            <v>-18</v>
          </cell>
          <cell r="H29" t="str">
            <v>M</v>
          </cell>
          <cell r="J29" t="str">
            <v>Niort T.T.</v>
          </cell>
          <cell r="K29" t="str">
            <v/>
          </cell>
          <cell r="L29" t="str">
            <v/>
          </cell>
        </row>
        <row r="30">
          <cell r="A30">
            <v>20</v>
          </cell>
          <cell r="B30">
            <v>9458615</v>
          </cell>
          <cell r="C30" t="str">
            <v>BEN ATTIA Youssef</v>
          </cell>
          <cell r="D30">
            <v>2361.3000000000002</v>
          </cell>
          <cell r="E30" t="str">
            <v xml:space="preserve"> </v>
          </cell>
          <cell r="F30">
            <v>37430</v>
          </cell>
          <cell r="G30">
            <v>-17</v>
          </cell>
          <cell r="H30" t="str">
            <v>M</v>
          </cell>
          <cell r="J30" t="str">
            <v>USKB</v>
          </cell>
          <cell r="K30" t="str">
            <v/>
          </cell>
          <cell r="L30" t="str">
            <v/>
          </cell>
        </row>
        <row r="31">
          <cell r="A31">
            <v>21</v>
          </cell>
          <cell r="B31">
            <v>9424704</v>
          </cell>
          <cell r="C31" t="str">
            <v>BRAGADO Yann</v>
          </cell>
          <cell r="D31">
            <v>2359.92</v>
          </cell>
          <cell r="E31" t="str">
            <v xml:space="preserve"> </v>
          </cell>
          <cell r="F31">
            <v>35624</v>
          </cell>
          <cell r="G31">
            <v>-40</v>
          </cell>
          <cell r="H31" t="str">
            <v>M</v>
          </cell>
          <cell r="J31" t="str">
            <v>CHARENTON TT</v>
          </cell>
          <cell r="K31" t="str">
            <v/>
          </cell>
          <cell r="L31" t="str">
            <v/>
          </cell>
        </row>
        <row r="32">
          <cell r="A32">
            <v>22</v>
          </cell>
          <cell r="B32">
            <v>9529250</v>
          </cell>
          <cell r="C32" t="str">
            <v>DU MESNIL ADELEE Leo</v>
          </cell>
          <cell r="D32">
            <v>2354.17</v>
          </cell>
          <cell r="E32" t="str">
            <v xml:space="preserve"> </v>
          </cell>
          <cell r="F32">
            <v>37040</v>
          </cell>
          <cell r="G32">
            <v>-18</v>
          </cell>
          <cell r="H32" t="str">
            <v>M</v>
          </cell>
          <cell r="J32" t="str">
            <v>ERMONT-PLESSIS</v>
          </cell>
          <cell r="K32" t="str">
            <v/>
          </cell>
          <cell r="L32" t="str">
            <v/>
          </cell>
        </row>
        <row r="33">
          <cell r="A33">
            <v>23</v>
          </cell>
          <cell r="B33">
            <v>6110593</v>
          </cell>
          <cell r="C33" t="str">
            <v>BRARD Romain</v>
          </cell>
          <cell r="D33">
            <v>2347.1799999999998</v>
          </cell>
          <cell r="E33" t="str">
            <v xml:space="preserve"> </v>
          </cell>
          <cell r="F33">
            <v>37799</v>
          </cell>
          <cell r="G33">
            <v>-16</v>
          </cell>
          <cell r="H33" t="str">
            <v>M</v>
          </cell>
          <cell r="J33" t="str">
            <v>ARGENTAN BAYARD</v>
          </cell>
          <cell r="K33" t="str">
            <v/>
          </cell>
          <cell r="L33" t="str">
            <v/>
          </cell>
        </row>
        <row r="34">
          <cell r="A34">
            <v>24</v>
          </cell>
          <cell r="B34">
            <v>9452408</v>
          </cell>
          <cell r="C34" t="str">
            <v>AMOUS Omar</v>
          </cell>
          <cell r="D34">
            <v>2343.6799999999998</v>
          </cell>
          <cell r="E34" t="str">
            <v xml:space="preserve"> </v>
          </cell>
          <cell r="F34">
            <v>36402</v>
          </cell>
          <cell r="G34">
            <v>-20</v>
          </cell>
          <cell r="H34" t="str">
            <v>M</v>
          </cell>
          <cell r="J34" t="str">
            <v>PAVILLONNAIS SE</v>
          </cell>
          <cell r="K34" t="str">
            <v/>
          </cell>
          <cell r="L34" t="str">
            <v/>
          </cell>
        </row>
        <row r="35">
          <cell r="A35">
            <v>25</v>
          </cell>
          <cell r="B35">
            <v>938893</v>
          </cell>
          <cell r="C35" t="str">
            <v>PETIOT Mickael</v>
          </cell>
          <cell r="D35">
            <v>2338.17</v>
          </cell>
          <cell r="E35" t="str">
            <v xml:space="preserve"> </v>
          </cell>
          <cell r="F35">
            <v>32415</v>
          </cell>
          <cell r="G35">
            <v>-40</v>
          </cell>
          <cell r="H35" t="str">
            <v>M</v>
          </cell>
          <cell r="J35" t="str">
            <v>MARMANDE</v>
          </cell>
          <cell r="K35" t="str">
            <v/>
          </cell>
          <cell r="L35" t="str">
            <v/>
          </cell>
        </row>
        <row r="36">
          <cell r="A36">
            <v>26</v>
          </cell>
          <cell r="B36">
            <v>266650</v>
          </cell>
          <cell r="C36" t="str">
            <v>FLORE Valentin</v>
          </cell>
          <cell r="D36">
            <v>2336.8000000000002</v>
          </cell>
          <cell r="E36" t="str">
            <v xml:space="preserve"> </v>
          </cell>
          <cell r="F36">
            <v>33599</v>
          </cell>
          <cell r="G36">
            <v>-40</v>
          </cell>
          <cell r="H36" t="str">
            <v>M</v>
          </cell>
          <cell r="J36" t="str">
            <v>TTTMG</v>
          </cell>
          <cell r="K36" t="str">
            <v/>
          </cell>
          <cell r="L36" t="str">
            <v/>
          </cell>
        </row>
        <row r="37">
          <cell r="A37">
            <v>27</v>
          </cell>
          <cell r="B37">
            <v>258075</v>
          </cell>
          <cell r="C37" t="str">
            <v>SALAT Cyril</v>
          </cell>
          <cell r="D37">
            <v>2329.67</v>
          </cell>
          <cell r="E37" t="str">
            <v xml:space="preserve"> </v>
          </cell>
          <cell r="F37">
            <v>31616</v>
          </cell>
          <cell r="G37">
            <v>-40</v>
          </cell>
          <cell r="H37" t="str">
            <v>M</v>
          </cell>
          <cell r="J37" t="str">
            <v>NORD ALSACE TT</v>
          </cell>
          <cell r="K37" t="str">
            <v/>
          </cell>
          <cell r="L37" t="str">
            <v/>
          </cell>
        </row>
        <row r="38">
          <cell r="A38">
            <v>28</v>
          </cell>
          <cell r="B38">
            <v>9443334</v>
          </cell>
          <cell r="C38" t="str">
            <v>CLAUDE Ethan</v>
          </cell>
          <cell r="D38">
            <v>2319.3000000000002</v>
          </cell>
          <cell r="E38" t="str">
            <v xml:space="preserve"> </v>
          </cell>
          <cell r="F38">
            <v>37692</v>
          </cell>
          <cell r="G38">
            <v>-16</v>
          </cell>
          <cell r="H38" t="str">
            <v>M</v>
          </cell>
          <cell r="J38" t="str">
            <v>ALFORT JSA</v>
          </cell>
          <cell r="K38" t="str">
            <v/>
          </cell>
          <cell r="L38" t="str">
            <v/>
          </cell>
        </row>
        <row r="39">
          <cell r="A39">
            <v>29</v>
          </cell>
          <cell r="B39">
            <v>519234</v>
          </cell>
          <cell r="C39" t="str">
            <v>SOUCHON Paul</v>
          </cell>
          <cell r="D39">
            <v>2317.42</v>
          </cell>
          <cell r="E39" t="str">
            <v xml:space="preserve"> </v>
          </cell>
          <cell r="F39">
            <v>34871</v>
          </cell>
          <cell r="G39">
            <v>-40</v>
          </cell>
          <cell r="H39" t="str">
            <v>M</v>
          </cell>
          <cell r="J39" t="str">
            <v>CHARLEVILLE MEZ</v>
          </cell>
          <cell r="K39" t="str">
            <v/>
          </cell>
          <cell r="L39" t="str">
            <v/>
          </cell>
        </row>
        <row r="40">
          <cell r="A40">
            <v>30</v>
          </cell>
          <cell r="B40">
            <v>4440247</v>
          </cell>
          <cell r="C40" t="str">
            <v>COURGEON Marc</v>
          </cell>
          <cell r="D40">
            <v>2312.6799999999998</v>
          </cell>
          <cell r="E40" t="str">
            <v xml:space="preserve"> </v>
          </cell>
          <cell r="F40">
            <v>37388</v>
          </cell>
          <cell r="G40">
            <v>-17</v>
          </cell>
          <cell r="H40" t="str">
            <v>M</v>
          </cell>
          <cell r="J40" t="str">
            <v>ARGENTAN BAYARD</v>
          </cell>
          <cell r="K40" t="str">
            <v/>
          </cell>
          <cell r="L40" t="str">
            <v/>
          </cell>
        </row>
        <row r="41">
          <cell r="A41">
            <v>31</v>
          </cell>
          <cell r="B41">
            <v>9238431</v>
          </cell>
          <cell r="C41" t="str">
            <v>REUSEAU Louis</v>
          </cell>
          <cell r="D41">
            <v>2312.17</v>
          </cell>
          <cell r="E41" t="str">
            <v xml:space="preserve"> </v>
          </cell>
          <cell r="F41">
            <v>36997</v>
          </cell>
          <cell r="G41">
            <v>-18</v>
          </cell>
          <cell r="H41" t="str">
            <v>M</v>
          </cell>
          <cell r="J41" t="str">
            <v>BOULOGNE BILLAN</v>
          </cell>
          <cell r="K41" t="str">
            <v/>
          </cell>
          <cell r="L41" t="str">
            <v/>
          </cell>
        </row>
        <row r="42">
          <cell r="A42">
            <v>32</v>
          </cell>
          <cell r="B42">
            <v>9144437</v>
          </cell>
          <cell r="C42" t="str">
            <v>SHOBAYO Bolaji david</v>
          </cell>
          <cell r="D42">
            <v>2304.8000000000002</v>
          </cell>
          <cell r="E42" t="str">
            <v xml:space="preserve"> </v>
          </cell>
          <cell r="F42">
            <v>35409</v>
          </cell>
          <cell r="G42">
            <v>-40</v>
          </cell>
          <cell r="H42" t="str">
            <v>M</v>
          </cell>
          <cell r="J42" t="str">
            <v>ES VILLIERS</v>
          </cell>
          <cell r="K42" t="str">
            <v/>
          </cell>
          <cell r="L42" t="str">
            <v/>
          </cell>
        </row>
        <row r="43">
          <cell r="A43">
            <v>33</v>
          </cell>
          <cell r="B43">
            <v>519679</v>
          </cell>
          <cell r="C43" t="str">
            <v>CREANGE Lucas</v>
          </cell>
          <cell r="D43">
            <v>2303.3000000000002</v>
          </cell>
          <cell r="E43" t="str">
            <v xml:space="preserve"> </v>
          </cell>
          <cell r="F43">
            <v>33903</v>
          </cell>
          <cell r="G43">
            <v>-40</v>
          </cell>
          <cell r="H43" t="str">
            <v>M</v>
          </cell>
          <cell r="J43" t="str">
            <v>REIMS OLYMPIQUE</v>
          </cell>
          <cell r="K43" t="str">
            <v/>
          </cell>
          <cell r="L43" t="str">
            <v/>
          </cell>
        </row>
        <row r="44">
          <cell r="A44">
            <v>34</v>
          </cell>
          <cell r="B44">
            <v>7630389</v>
          </cell>
          <cell r="C44" t="str">
            <v>LEMIRE Corentin</v>
          </cell>
          <cell r="D44">
            <v>2290.0500000000002</v>
          </cell>
          <cell r="E44" t="str">
            <v xml:space="preserve"> </v>
          </cell>
          <cell r="F44">
            <v>37335</v>
          </cell>
          <cell r="G44">
            <v>-17</v>
          </cell>
          <cell r="H44" t="str">
            <v>M</v>
          </cell>
          <cell r="J44" t="str">
            <v>CP QUEVILLAIS</v>
          </cell>
          <cell r="K44" t="str">
            <v/>
          </cell>
          <cell r="L44" t="str">
            <v/>
          </cell>
        </row>
        <row r="45">
          <cell r="A45">
            <v>35</v>
          </cell>
          <cell r="B45">
            <v>5956701</v>
          </cell>
          <cell r="C45" t="str">
            <v>DELEBARRE Yoann</v>
          </cell>
          <cell r="D45">
            <v>2286.5500000000002</v>
          </cell>
          <cell r="E45" t="str">
            <v xml:space="preserve"> </v>
          </cell>
          <cell r="F45">
            <v>37430</v>
          </cell>
          <cell r="G45">
            <v>-17</v>
          </cell>
          <cell r="H45" t="str">
            <v>M</v>
          </cell>
          <cell r="J45" t="str">
            <v>PROVILLE ASL</v>
          </cell>
          <cell r="K45" t="str">
            <v/>
          </cell>
          <cell r="L45" t="str">
            <v/>
          </cell>
        </row>
        <row r="46">
          <cell r="A46">
            <v>36</v>
          </cell>
          <cell r="B46">
            <v>5961567</v>
          </cell>
          <cell r="C46" t="str">
            <v>JOUAULT-COUTEAU Kilian</v>
          </cell>
          <cell r="D46">
            <v>2285.3000000000002</v>
          </cell>
          <cell r="E46" t="str">
            <v xml:space="preserve"> </v>
          </cell>
          <cell r="F46">
            <v>37139</v>
          </cell>
          <cell r="G46">
            <v>-18</v>
          </cell>
          <cell r="H46" t="str">
            <v>M</v>
          </cell>
          <cell r="J46" t="str">
            <v>BETHUNE-B ASTT</v>
          </cell>
          <cell r="K46" t="str">
            <v/>
          </cell>
          <cell r="L46" t="str">
            <v/>
          </cell>
        </row>
        <row r="47">
          <cell r="A47">
            <v>37</v>
          </cell>
          <cell r="B47">
            <v>6221971</v>
          </cell>
          <cell r="C47" t="str">
            <v>DELCAMBRE Benjamin</v>
          </cell>
          <cell r="D47">
            <v>2280.6799999999998</v>
          </cell>
          <cell r="E47" t="str">
            <v xml:space="preserve"> </v>
          </cell>
          <cell r="F47">
            <v>36245</v>
          </cell>
          <cell r="G47">
            <v>-20</v>
          </cell>
          <cell r="H47" t="str">
            <v>M</v>
          </cell>
          <cell r="J47" t="str">
            <v>WATTIGNIES PPC</v>
          </cell>
          <cell r="K47" t="str">
            <v/>
          </cell>
          <cell r="L47" t="str">
            <v/>
          </cell>
        </row>
        <row r="48">
          <cell r="A48">
            <v>38</v>
          </cell>
          <cell r="B48">
            <v>6313527</v>
          </cell>
          <cell r="C48" t="str">
            <v>TISSANDIER Antoine</v>
          </cell>
          <cell r="D48">
            <v>2280.54</v>
          </cell>
          <cell r="E48" t="str">
            <v xml:space="preserve"> </v>
          </cell>
          <cell r="F48">
            <v>37669</v>
          </cell>
          <cell r="G48">
            <v>-16</v>
          </cell>
          <cell r="H48" t="str">
            <v>M</v>
          </cell>
          <cell r="J48" t="str">
            <v>CHESNAY 78 AS</v>
          </cell>
          <cell r="K48" t="str">
            <v/>
          </cell>
          <cell r="L48" t="str">
            <v/>
          </cell>
        </row>
        <row r="49">
          <cell r="A49">
            <v>39</v>
          </cell>
          <cell r="B49">
            <v>9439752</v>
          </cell>
          <cell r="C49" t="str">
            <v>KOURAICHI Alexis</v>
          </cell>
          <cell r="D49">
            <v>2272.54</v>
          </cell>
          <cell r="E49" t="str">
            <v xml:space="preserve"> </v>
          </cell>
          <cell r="F49">
            <v>38041</v>
          </cell>
          <cell r="G49">
            <v>-15</v>
          </cell>
          <cell r="H49" t="str">
            <v>M</v>
          </cell>
          <cell r="J49" t="str">
            <v>TT VINCENNOIS</v>
          </cell>
          <cell r="K49" t="str">
            <v/>
          </cell>
          <cell r="L49" t="str">
            <v/>
          </cell>
        </row>
        <row r="50">
          <cell r="A50">
            <v>40</v>
          </cell>
          <cell r="B50">
            <v>9124092</v>
          </cell>
          <cell r="C50" t="str">
            <v>STEAU Raphael</v>
          </cell>
          <cell r="D50">
            <v>2266.8000000000002</v>
          </cell>
          <cell r="E50" t="str">
            <v xml:space="preserve"> </v>
          </cell>
          <cell r="F50">
            <v>33042</v>
          </cell>
          <cell r="G50">
            <v>-40</v>
          </cell>
          <cell r="H50" t="str">
            <v>M</v>
          </cell>
          <cell r="J50" t="str">
            <v>ES VILLIERS</v>
          </cell>
          <cell r="K50" t="str">
            <v/>
          </cell>
          <cell r="L50" t="str">
            <v/>
          </cell>
        </row>
        <row r="51">
          <cell r="A51">
            <v>41</v>
          </cell>
          <cell r="B51">
            <v>3826566</v>
          </cell>
          <cell r="C51" t="str">
            <v>DOS SANTOS Gaétan</v>
          </cell>
          <cell r="D51">
            <v>2257.92</v>
          </cell>
          <cell r="E51" t="str">
            <v xml:space="preserve"> </v>
          </cell>
          <cell r="F51">
            <v>37719</v>
          </cell>
          <cell r="G51">
            <v>-16</v>
          </cell>
          <cell r="H51" t="str">
            <v>M</v>
          </cell>
          <cell r="J51" t="str">
            <v>TTTMG</v>
          </cell>
          <cell r="K51" t="str">
            <v/>
          </cell>
          <cell r="L51" t="str">
            <v/>
          </cell>
        </row>
        <row r="52">
          <cell r="A52">
            <v>42</v>
          </cell>
          <cell r="B52">
            <v>7518054</v>
          </cell>
          <cell r="C52" t="str">
            <v>GESLAIN François</v>
          </cell>
          <cell r="D52">
            <v>2257.0500000000002</v>
          </cell>
          <cell r="E52" t="str">
            <v xml:space="preserve"> </v>
          </cell>
          <cell r="F52">
            <v>37667</v>
          </cell>
          <cell r="G52">
            <v>-16</v>
          </cell>
          <cell r="H52" t="str">
            <v>M</v>
          </cell>
          <cell r="J52" t="str">
            <v>Esp. REUILLY</v>
          </cell>
          <cell r="K52" t="str">
            <v/>
          </cell>
          <cell r="L52" t="str">
            <v/>
          </cell>
        </row>
        <row r="53">
          <cell r="A53">
            <v>43</v>
          </cell>
          <cell r="B53">
            <v>8014536</v>
          </cell>
          <cell r="C53" t="str">
            <v>CHAERLE Louis</v>
          </cell>
          <cell r="D53">
            <v>2253.0500000000002</v>
          </cell>
          <cell r="E53" t="str">
            <v xml:space="preserve"> </v>
          </cell>
          <cell r="F53">
            <v>36933</v>
          </cell>
          <cell r="G53">
            <v>-18</v>
          </cell>
          <cell r="H53" t="str">
            <v>M</v>
          </cell>
          <cell r="J53" t="str">
            <v>THORIGNE TT</v>
          </cell>
          <cell r="K53" t="str">
            <v/>
          </cell>
          <cell r="L53" t="str">
            <v/>
          </cell>
        </row>
        <row r="54">
          <cell r="A54">
            <v>44</v>
          </cell>
          <cell r="B54">
            <v>9244218</v>
          </cell>
          <cell r="C54" t="str">
            <v>JELLOULI Milhane</v>
          </cell>
          <cell r="D54">
            <v>2246.5500000000002</v>
          </cell>
          <cell r="E54" t="str">
            <v xml:space="preserve"> </v>
          </cell>
          <cell r="F54">
            <v>38615</v>
          </cell>
          <cell r="G54">
            <v>-14</v>
          </cell>
          <cell r="H54" t="str">
            <v>M</v>
          </cell>
          <cell r="J54" t="str">
            <v>CLAMART CSM</v>
          </cell>
          <cell r="K54" t="str">
            <v/>
          </cell>
          <cell r="L54" t="str">
            <v/>
          </cell>
        </row>
        <row r="55">
          <cell r="A55">
            <v>45</v>
          </cell>
          <cell r="B55">
            <v>2215607</v>
          </cell>
          <cell r="C55" t="str">
            <v>BROUDIC Simon</v>
          </cell>
          <cell r="D55">
            <v>2245.0500000000002</v>
          </cell>
          <cell r="E55" t="str">
            <v xml:space="preserve"> </v>
          </cell>
          <cell r="F55">
            <v>37479</v>
          </cell>
          <cell r="G55">
            <v>-17</v>
          </cell>
          <cell r="H55" t="str">
            <v>M</v>
          </cell>
          <cell r="J55" t="str">
            <v>CESSON OC</v>
          </cell>
          <cell r="K55" t="str">
            <v/>
          </cell>
          <cell r="L55" t="str">
            <v/>
          </cell>
        </row>
        <row r="56">
          <cell r="A56">
            <v>46</v>
          </cell>
          <cell r="B56">
            <v>5955236</v>
          </cell>
          <cell r="C56" t="str">
            <v>MOERCANT Nathan</v>
          </cell>
          <cell r="D56">
            <v>2241.92</v>
          </cell>
          <cell r="E56" t="str">
            <v xml:space="preserve"> </v>
          </cell>
          <cell r="F56">
            <v>37786</v>
          </cell>
          <cell r="G56">
            <v>-16</v>
          </cell>
          <cell r="H56" t="str">
            <v>M</v>
          </cell>
          <cell r="J56" t="str">
            <v>BETHUNE-B ASTT</v>
          </cell>
          <cell r="K56" t="str">
            <v/>
          </cell>
          <cell r="L56" t="str">
            <v/>
          </cell>
        </row>
        <row r="57">
          <cell r="A57">
            <v>47</v>
          </cell>
          <cell r="B57">
            <v>1610484</v>
          </cell>
          <cell r="C57" t="str">
            <v>SALESSE SALAGNAD Nathan</v>
          </cell>
          <cell r="D57">
            <v>2241.92</v>
          </cell>
          <cell r="E57" t="str">
            <v xml:space="preserve"> </v>
          </cell>
          <cell r="F57">
            <v>37241</v>
          </cell>
          <cell r="G57">
            <v>-18</v>
          </cell>
          <cell r="H57" t="str">
            <v>M</v>
          </cell>
          <cell r="J57" t="str">
            <v>Angoulême TTGF</v>
          </cell>
          <cell r="K57" t="str">
            <v/>
          </cell>
          <cell r="L57" t="str">
            <v/>
          </cell>
        </row>
        <row r="58">
          <cell r="A58">
            <v>48</v>
          </cell>
          <cell r="B58">
            <v>7863208</v>
          </cell>
          <cell r="C58" t="str">
            <v>ZEMMAL Elian</v>
          </cell>
          <cell r="D58">
            <v>2230.0500000000002</v>
          </cell>
          <cell r="E58" t="str">
            <v xml:space="preserve"> </v>
          </cell>
          <cell r="F58">
            <v>38732</v>
          </cell>
          <cell r="G58">
            <v>-13</v>
          </cell>
          <cell r="H58" t="str">
            <v>M</v>
          </cell>
          <cell r="J58" t="str">
            <v>CHESNAY 78 AS</v>
          </cell>
          <cell r="K58" t="str">
            <v/>
          </cell>
          <cell r="L58" t="str">
            <v/>
          </cell>
        </row>
        <row r="59">
          <cell r="A59">
            <v>49</v>
          </cell>
          <cell r="B59">
            <v>9239941</v>
          </cell>
          <cell r="C59" t="str">
            <v>DEBERTHE Clément</v>
          </cell>
          <cell r="D59">
            <v>2226.5500000000002</v>
          </cell>
          <cell r="E59" t="str">
            <v xml:space="preserve"> </v>
          </cell>
          <cell r="F59">
            <v>37323</v>
          </cell>
          <cell r="G59">
            <v>-17</v>
          </cell>
          <cell r="H59" t="str">
            <v>M</v>
          </cell>
          <cell r="J59" t="str">
            <v>CHATILLON TTMC</v>
          </cell>
          <cell r="K59" t="str">
            <v/>
          </cell>
          <cell r="L59" t="str">
            <v/>
          </cell>
        </row>
        <row r="60">
          <cell r="A60">
            <v>50</v>
          </cell>
          <cell r="B60">
            <v>6019526</v>
          </cell>
          <cell r="C60" t="str">
            <v>LAINE-CAMPINO Louis</v>
          </cell>
          <cell r="D60">
            <v>2225.3000000000002</v>
          </cell>
          <cell r="E60" t="str">
            <v xml:space="preserve"> </v>
          </cell>
          <cell r="F60">
            <v>37736</v>
          </cell>
          <cell r="G60">
            <v>-16</v>
          </cell>
          <cell r="H60" t="str">
            <v>M</v>
          </cell>
          <cell r="J60" t="str">
            <v>4S TOURS T.T.</v>
          </cell>
          <cell r="K60" t="str">
            <v/>
          </cell>
          <cell r="L60" t="str">
            <v/>
          </cell>
        </row>
        <row r="61">
          <cell r="A61">
            <v>51</v>
          </cell>
          <cell r="B61">
            <v>6221310</v>
          </cell>
          <cell r="C61" t="str">
            <v>FRUCHART Benjamin</v>
          </cell>
          <cell r="D61">
            <v>2224.8000000000002</v>
          </cell>
          <cell r="E61" t="str">
            <v xml:space="preserve"> </v>
          </cell>
          <cell r="F61">
            <v>37771</v>
          </cell>
          <cell r="G61">
            <v>-16</v>
          </cell>
          <cell r="H61" t="str">
            <v>M</v>
          </cell>
          <cell r="J61" t="str">
            <v>PROVILLE ASL</v>
          </cell>
          <cell r="K61" t="str">
            <v/>
          </cell>
          <cell r="L61" t="str">
            <v/>
          </cell>
        </row>
        <row r="62">
          <cell r="A62">
            <v>52</v>
          </cell>
          <cell r="B62">
            <v>4438792</v>
          </cell>
          <cell r="C62" t="str">
            <v>PRODHOMME Mathis</v>
          </cell>
          <cell r="D62">
            <v>2217.81</v>
          </cell>
          <cell r="E62" t="str">
            <v xml:space="preserve"> </v>
          </cell>
          <cell r="F62">
            <v>37577</v>
          </cell>
          <cell r="G62">
            <v>-17</v>
          </cell>
          <cell r="H62" t="str">
            <v>M</v>
          </cell>
          <cell r="J62" t="str">
            <v>ST SEBASTIEN</v>
          </cell>
          <cell r="K62" t="str">
            <v/>
          </cell>
          <cell r="L62" t="str">
            <v/>
          </cell>
        </row>
        <row r="63">
          <cell r="A63">
            <v>53</v>
          </cell>
          <cell r="B63">
            <v>9527953</v>
          </cell>
          <cell r="C63" t="str">
            <v>LEONARD Ronan</v>
          </cell>
          <cell r="D63">
            <v>2217.0500000000002</v>
          </cell>
          <cell r="E63" t="str">
            <v xml:space="preserve"> </v>
          </cell>
          <cell r="F63">
            <v>36743</v>
          </cell>
          <cell r="G63">
            <v>-19</v>
          </cell>
          <cell r="H63" t="str">
            <v>M</v>
          </cell>
          <cell r="J63" t="str">
            <v>ERMONT-PLESSIS</v>
          </cell>
          <cell r="K63" t="str">
            <v/>
          </cell>
          <cell r="L63" t="str">
            <v/>
          </cell>
        </row>
        <row r="64">
          <cell r="A64">
            <v>54</v>
          </cell>
          <cell r="B64">
            <v>3721483</v>
          </cell>
          <cell r="C64" t="str">
            <v>BLANDIN Nicolas</v>
          </cell>
          <cell r="D64">
            <v>2196.0500000000002</v>
          </cell>
          <cell r="E64" t="str">
            <v xml:space="preserve"> </v>
          </cell>
          <cell r="F64">
            <v>37211</v>
          </cell>
          <cell r="G64">
            <v>-18</v>
          </cell>
          <cell r="H64" t="str">
            <v>M</v>
          </cell>
          <cell r="J64" t="str">
            <v>ROMAGNE (LA)</v>
          </cell>
          <cell r="K64" t="str">
            <v/>
          </cell>
          <cell r="L64" t="str">
            <v/>
          </cell>
        </row>
        <row r="65">
          <cell r="A65">
            <v>55</v>
          </cell>
          <cell r="B65">
            <v>4443680</v>
          </cell>
          <cell r="C65" t="str">
            <v>BRYAND Joris</v>
          </cell>
          <cell r="D65">
            <v>2193.69</v>
          </cell>
          <cell r="E65" t="str">
            <v xml:space="preserve"> </v>
          </cell>
          <cell r="F65">
            <v>37063</v>
          </cell>
          <cell r="G65">
            <v>-18</v>
          </cell>
          <cell r="H65" t="str">
            <v>M</v>
          </cell>
          <cell r="J65" t="str">
            <v>ROMAGNE (LA)</v>
          </cell>
          <cell r="K65" t="str">
            <v/>
          </cell>
          <cell r="L65" t="str">
            <v/>
          </cell>
        </row>
        <row r="66">
          <cell r="A66">
            <v>56</v>
          </cell>
          <cell r="B66">
            <v>7917870</v>
          </cell>
          <cell r="C66" t="str">
            <v>BIKINDOU Thomas</v>
          </cell>
          <cell r="D66">
            <v>2193.67</v>
          </cell>
          <cell r="E66" t="str">
            <v xml:space="preserve"> </v>
          </cell>
          <cell r="F66">
            <v>37993</v>
          </cell>
          <cell r="G66">
            <v>-15</v>
          </cell>
          <cell r="H66" t="str">
            <v>M</v>
          </cell>
          <cell r="J66" t="str">
            <v>Niort T.T.</v>
          </cell>
          <cell r="K66" t="str">
            <v/>
          </cell>
          <cell r="L66" t="str">
            <v/>
          </cell>
        </row>
        <row r="67">
          <cell r="A67">
            <v>57</v>
          </cell>
          <cell r="B67">
            <v>703072</v>
          </cell>
          <cell r="C67" t="str">
            <v>CROIZIER Gabin</v>
          </cell>
          <cell r="D67">
            <v>2193.4299999999998</v>
          </cell>
          <cell r="E67" t="str">
            <v xml:space="preserve"> </v>
          </cell>
          <cell r="F67">
            <v>31460</v>
          </cell>
          <cell r="G67">
            <v>-40</v>
          </cell>
          <cell r="H67" t="str">
            <v>M</v>
          </cell>
          <cell r="J67" t="str">
            <v>ROCHE LEZ BEAUP</v>
          </cell>
          <cell r="K67" t="str">
            <v/>
          </cell>
          <cell r="L67" t="str">
            <v/>
          </cell>
        </row>
        <row r="68">
          <cell r="A68">
            <v>58</v>
          </cell>
          <cell r="B68">
            <v>9316362</v>
          </cell>
          <cell r="C68" t="str">
            <v>HUBERT Marvin</v>
          </cell>
          <cell r="D68">
            <v>2188.9299999999998</v>
          </cell>
          <cell r="E68" t="str">
            <v xml:space="preserve"> </v>
          </cell>
          <cell r="F68">
            <v>36928</v>
          </cell>
          <cell r="G68">
            <v>-18</v>
          </cell>
          <cell r="H68" t="str">
            <v>M</v>
          </cell>
          <cell r="J68" t="str">
            <v>BOULOGNE BILLAN</v>
          </cell>
          <cell r="K68" t="str">
            <v/>
          </cell>
          <cell r="L68" t="str">
            <v/>
          </cell>
        </row>
        <row r="69">
          <cell r="A69">
            <v>59</v>
          </cell>
          <cell r="B69" t="str">
            <v>0610663</v>
          </cell>
          <cell r="C69" t="str">
            <v>BLANC Clement</v>
          </cell>
          <cell r="D69">
            <v>2163.8000000000002</v>
          </cell>
          <cell r="E69" t="str">
            <v xml:space="preserve"> </v>
          </cell>
          <cell r="F69">
            <v>35578</v>
          </cell>
          <cell r="G69">
            <v>-40</v>
          </cell>
          <cell r="H69" t="str">
            <v>M</v>
          </cell>
          <cell r="J69" t="str">
            <v>O.ANTIBES JLP</v>
          </cell>
          <cell r="K69" t="str">
            <v/>
          </cell>
          <cell r="L69" t="str">
            <v/>
          </cell>
        </row>
        <row r="70">
          <cell r="A70">
            <v>60</v>
          </cell>
          <cell r="B70">
            <v>9438556</v>
          </cell>
          <cell r="C70" t="str">
            <v>PAPEGAY Clement</v>
          </cell>
          <cell r="D70">
            <v>2148.42</v>
          </cell>
          <cell r="E70" t="str">
            <v xml:space="preserve"> </v>
          </cell>
          <cell r="F70">
            <v>37710</v>
          </cell>
          <cell r="G70">
            <v>-16</v>
          </cell>
          <cell r="H70" t="str">
            <v>M</v>
          </cell>
          <cell r="J70" t="str">
            <v>SAINT MAUR VGA</v>
          </cell>
          <cell r="K70" t="str">
            <v/>
          </cell>
          <cell r="L70" t="str">
            <v/>
          </cell>
        </row>
        <row r="71">
          <cell r="A71">
            <v>61</v>
          </cell>
          <cell r="B71">
            <v>2811653</v>
          </cell>
          <cell r="C71" t="str">
            <v>BLOT Martin</v>
          </cell>
          <cell r="D71">
            <v>2133.6799999999998</v>
          </cell>
          <cell r="E71" t="str">
            <v xml:space="preserve"> </v>
          </cell>
          <cell r="F71">
            <v>37743</v>
          </cell>
          <cell r="G71">
            <v>-16</v>
          </cell>
          <cell r="H71" t="str">
            <v>M</v>
          </cell>
          <cell r="J71" t="str">
            <v>4S TOURS T.T.</v>
          </cell>
          <cell r="K71" t="str">
            <v/>
          </cell>
          <cell r="L71" t="str">
            <v/>
          </cell>
        </row>
        <row r="72">
          <cell r="A72">
            <v>62</v>
          </cell>
          <cell r="B72">
            <v>6810701</v>
          </cell>
          <cell r="C72" t="str">
            <v>BESNIER Célian</v>
          </cell>
          <cell r="D72">
            <v>2132.92</v>
          </cell>
          <cell r="E72" t="str">
            <v xml:space="preserve"> </v>
          </cell>
          <cell r="F72">
            <v>38361</v>
          </cell>
          <cell r="G72">
            <v>-14</v>
          </cell>
          <cell r="H72" t="str">
            <v>M</v>
          </cell>
          <cell r="J72" t="str">
            <v>MULHOUSE TT</v>
          </cell>
          <cell r="K72" t="str">
            <v/>
          </cell>
          <cell r="L72" t="str">
            <v/>
          </cell>
        </row>
        <row r="73">
          <cell r="A73">
            <v>63</v>
          </cell>
          <cell r="B73">
            <v>7859214</v>
          </cell>
          <cell r="C73" t="str">
            <v>SCHMIDT Lucas</v>
          </cell>
          <cell r="D73">
            <v>2128.29</v>
          </cell>
          <cell r="E73" t="str">
            <v xml:space="preserve"> </v>
          </cell>
          <cell r="F73">
            <v>37757</v>
          </cell>
          <cell r="G73">
            <v>-16</v>
          </cell>
          <cell r="H73" t="str">
            <v>M</v>
          </cell>
          <cell r="J73" t="str">
            <v>CHESNAY 78 AS</v>
          </cell>
          <cell r="K73" t="str">
            <v/>
          </cell>
          <cell r="L73" t="str">
            <v/>
          </cell>
        </row>
        <row r="74">
          <cell r="A74">
            <v>64</v>
          </cell>
          <cell r="B74">
            <v>5723569</v>
          </cell>
          <cell r="C74" t="str">
            <v>HUBER Arthur</v>
          </cell>
          <cell r="D74">
            <v>2122.6799999999998</v>
          </cell>
          <cell r="E74" t="str">
            <v xml:space="preserve"> </v>
          </cell>
          <cell r="F74">
            <v>37117</v>
          </cell>
          <cell r="G74">
            <v>-18</v>
          </cell>
          <cell r="H74" t="str">
            <v>M</v>
          </cell>
          <cell r="J74" t="str">
            <v>METZ TT</v>
          </cell>
          <cell r="K74" t="str">
            <v/>
          </cell>
          <cell r="L74" t="str">
            <v/>
          </cell>
        </row>
        <row r="75">
          <cell r="A75">
            <v>65</v>
          </cell>
          <cell r="B75">
            <v>395592</v>
          </cell>
          <cell r="C75" t="str">
            <v>PIRET Miaro</v>
          </cell>
          <cell r="D75">
            <v>2121.3000000000002</v>
          </cell>
          <cell r="E75" t="str">
            <v xml:space="preserve"> </v>
          </cell>
          <cell r="F75">
            <v>37769</v>
          </cell>
          <cell r="G75">
            <v>-16</v>
          </cell>
          <cell r="H75" t="str">
            <v>M</v>
          </cell>
          <cell r="J75" t="str">
            <v>4S TOURS T.T.</v>
          </cell>
          <cell r="K75" t="str">
            <v/>
          </cell>
          <cell r="L75" t="str">
            <v/>
          </cell>
        </row>
        <row r="76">
          <cell r="A76">
            <v>66</v>
          </cell>
          <cell r="B76">
            <v>7858785</v>
          </cell>
          <cell r="C76" t="str">
            <v>BERNARD Leo-paul</v>
          </cell>
          <cell r="D76">
            <v>2119.42</v>
          </cell>
          <cell r="E76" t="str">
            <v xml:space="preserve"> </v>
          </cell>
          <cell r="F76">
            <v>37803</v>
          </cell>
          <cell r="G76">
            <v>-16</v>
          </cell>
          <cell r="H76" t="str">
            <v>M</v>
          </cell>
          <cell r="J76" t="str">
            <v>ELANCOURT CTT</v>
          </cell>
          <cell r="K76" t="str">
            <v/>
          </cell>
          <cell r="L76" t="str">
            <v/>
          </cell>
        </row>
        <row r="77">
          <cell r="A77">
            <v>67</v>
          </cell>
          <cell r="B77">
            <v>6311959</v>
          </cell>
          <cell r="C77" t="str">
            <v>ANTOINE MICHARD Maxime</v>
          </cell>
          <cell r="D77">
            <v>2113.0500000000002</v>
          </cell>
          <cell r="E77" t="str">
            <v xml:space="preserve"> </v>
          </cell>
          <cell r="F77">
            <v>37246</v>
          </cell>
          <cell r="G77">
            <v>-18</v>
          </cell>
          <cell r="H77" t="str">
            <v>M</v>
          </cell>
          <cell r="J77" t="str">
            <v>COURNON CL</v>
          </cell>
          <cell r="K77" t="str">
            <v/>
          </cell>
          <cell r="L77" t="str">
            <v/>
          </cell>
        </row>
        <row r="78">
          <cell r="A78">
            <v>68</v>
          </cell>
          <cell r="B78">
            <v>1422060</v>
          </cell>
          <cell r="C78" t="str">
            <v>LEFEVRE Paul</v>
          </cell>
          <cell r="D78">
            <v>2105.0500000000002</v>
          </cell>
          <cell r="E78" t="str">
            <v xml:space="preserve"> </v>
          </cell>
          <cell r="F78">
            <v>38008</v>
          </cell>
          <cell r="G78">
            <v>-15</v>
          </cell>
          <cell r="H78" t="str">
            <v>M</v>
          </cell>
          <cell r="J78" t="str">
            <v>CAEN TTC</v>
          </cell>
          <cell r="K78" t="str">
            <v/>
          </cell>
          <cell r="L78" t="str">
            <v/>
          </cell>
        </row>
        <row r="79">
          <cell r="A79">
            <v>69</v>
          </cell>
          <cell r="B79">
            <v>8523065</v>
          </cell>
          <cell r="C79" t="str">
            <v>EUTROPE Yann-baptiste</v>
          </cell>
          <cell r="D79">
            <v>2102.3000000000002</v>
          </cell>
          <cell r="E79" t="str">
            <v xml:space="preserve"> </v>
          </cell>
          <cell r="F79">
            <v>37061</v>
          </cell>
          <cell r="G79">
            <v>-18</v>
          </cell>
          <cell r="H79" t="str">
            <v>M</v>
          </cell>
          <cell r="J79" t="str">
            <v>BEAUFOU</v>
          </cell>
          <cell r="K79" t="str">
            <v/>
          </cell>
          <cell r="L79" t="str">
            <v/>
          </cell>
        </row>
        <row r="80">
          <cell r="A80">
            <v>70</v>
          </cell>
          <cell r="B80">
            <v>2928550</v>
          </cell>
          <cell r="C80" t="str">
            <v>HAZIF - THOMAS Léandre</v>
          </cell>
          <cell r="D80">
            <v>2102.17</v>
          </cell>
          <cell r="E80" t="str">
            <v xml:space="preserve"> </v>
          </cell>
          <cell r="F80">
            <v>37206</v>
          </cell>
          <cell r="G80">
            <v>-18</v>
          </cell>
          <cell r="H80" t="str">
            <v>M</v>
          </cell>
          <cell r="J80" t="str">
            <v>AL PLOEMEUR</v>
          </cell>
          <cell r="K80" t="str">
            <v/>
          </cell>
          <cell r="L80" t="str">
            <v/>
          </cell>
        </row>
        <row r="81">
          <cell r="A81">
            <v>71</v>
          </cell>
          <cell r="B81">
            <v>5018587</v>
          </cell>
          <cell r="C81" t="str">
            <v>PASQUETTE Aurélien</v>
          </cell>
          <cell r="D81">
            <v>2100.9299999999998</v>
          </cell>
          <cell r="E81" t="str">
            <v xml:space="preserve"> </v>
          </cell>
          <cell r="F81">
            <v>38095</v>
          </cell>
          <cell r="G81">
            <v>-15</v>
          </cell>
          <cell r="H81" t="str">
            <v>M</v>
          </cell>
          <cell r="J81" t="str">
            <v>ST PAIR BRICQUE</v>
          </cell>
          <cell r="K81" t="str">
            <v/>
          </cell>
          <cell r="L81" t="str">
            <v/>
          </cell>
        </row>
        <row r="82">
          <cell r="A82">
            <v>72</v>
          </cell>
          <cell r="B82">
            <v>5962936</v>
          </cell>
          <cell r="C82" t="str">
            <v>COTON Adrien</v>
          </cell>
          <cell r="D82">
            <v>2092.29</v>
          </cell>
          <cell r="E82" t="str">
            <v xml:space="preserve"> </v>
          </cell>
          <cell r="F82">
            <v>38694</v>
          </cell>
          <cell r="G82">
            <v>-14</v>
          </cell>
          <cell r="H82" t="str">
            <v>M</v>
          </cell>
          <cell r="J82" t="str">
            <v>BRUILLE CTT</v>
          </cell>
          <cell r="K82" t="str">
            <v/>
          </cell>
          <cell r="L82" t="str">
            <v/>
          </cell>
        </row>
        <row r="83">
          <cell r="A83">
            <v>73</v>
          </cell>
          <cell r="B83">
            <v>9315011</v>
          </cell>
          <cell r="C83" t="str">
            <v>VALENET Edouard</v>
          </cell>
          <cell r="D83">
            <v>2081.3000000000002</v>
          </cell>
          <cell r="E83" t="str">
            <v xml:space="preserve"> </v>
          </cell>
          <cell r="F83">
            <v>36973</v>
          </cell>
          <cell r="G83">
            <v>-18</v>
          </cell>
          <cell r="H83" t="str">
            <v>M</v>
          </cell>
          <cell r="J83" t="str">
            <v>PONTOISE-CERGY</v>
          </cell>
          <cell r="K83" t="str">
            <v/>
          </cell>
          <cell r="L83" t="str">
            <v/>
          </cell>
        </row>
        <row r="84">
          <cell r="A84">
            <v>74</v>
          </cell>
          <cell r="B84">
            <v>6110009</v>
          </cell>
          <cell r="C84" t="str">
            <v>PESSY William</v>
          </cell>
          <cell r="D84">
            <v>2064.67</v>
          </cell>
          <cell r="E84" t="str">
            <v xml:space="preserve"> </v>
          </cell>
          <cell r="F84">
            <v>38364</v>
          </cell>
          <cell r="G84">
            <v>-14</v>
          </cell>
          <cell r="H84" t="str">
            <v>M</v>
          </cell>
          <cell r="J84" t="str">
            <v>SPO ROUEN</v>
          </cell>
          <cell r="K84" t="str">
            <v/>
          </cell>
          <cell r="L84" t="str">
            <v/>
          </cell>
        </row>
        <row r="85">
          <cell r="A85">
            <v>75</v>
          </cell>
          <cell r="B85">
            <v>5959676</v>
          </cell>
          <cell r="C85" t="str">
            <v>LESTERQUY Olivan</v>
          </cell>
          <cell r="D85">
            <v>2043.67</v>
          </cell>
          <cell r="E85" t="str">
            <v xml:space="preserve"> </v>
          </cell>
          <cell r="F85">
            <v>37760</v>
          </cell>
          <cell r="G85">
            <v>-16</v>
          </cell>
          <cell r="H85" t="str">
            <v>M</v>
          </cell>
          <cell r="J85" t="str">
            <v>JEUMONT PPC</v>
          </cell>
          <cell r="K85" t="str">
            <v/>
          </cell>
          <cell r="L85" t="str">
            <v/>
          </cell>
        </row>
        <row r="86">
          <cell r="A86">
            <v>76</v>
          </cell>
          <cell r="B86">
            <v>7516881</v>
          </cell>
          <cell r="C86" t="str">
            <v>VERNET Felix</v>
          </cell>
          <cell r="D86">
            <v>2041.67</v>
          </cell>
          <cell r="E86" t="str">
            <v xml:space="preserve"> </v>
          </cell>
          <cell r="F86">
            <v>37448</v>
          </cell>
          <cell r="G86">
            <v>-17</v>
          </cell>
          <cell r="H86" t="str">
            <v>M</v>
          </cell>
          <cell r="J86" t="str">
            <v>MALAKOFF USM</v>
          </cell>
          <cell r="K86" t="str">
            <v/>
          </cell>
          <cell r="L86" t="str">
            <v/>
          </cell>
        </row>
        <row r="87">
          <cell r="A87">
            <v>77</v>
          </cell>
          <cell r="B87">
            <v>3531988</v>
          </cell>
          <cell r="C87" t="str">
            <v>BEHAGHEL Roch</v>
          </cell>
          <cell r="D87">
            <v>2038.55</v>
          </cell>
          <cell r="E87" t="str">
            <v xml:space="preserve"> </v>
          </cell>
          <cell r="F87">
            <v>38161</v>
          </cell>
          <cell r="G87">
            <v>-15</v>
          </cell>
          <cell r="H87" t="str">
            <v>M</v>
          </cell>
          <cell r="J87" t="str">
            <v>CESSON OC</v>
          </cell>
          <cell r="K87" t="str">
            <v/>
          </cell>
          <cell r="L87" t="str">
            <v/>
          </cell>
        </row>
        <row r="88">
          <cell r="A88">
            <v>78</v>
          </cell>
          <cell r="B88">
            <v>5320919</v>
          </cell>
          <cell r="C88" t="str">
            <v>DAVID Jean-baptiste</v>
          </cell>
          <cell r="D88">
            <v>2037.67</v>
          </cell>
          <cell r="E88" t="str">
            <v xml:space="preserve"> </v>
          </cell>
          <cell r="F88">
            <v>37991</v>
          </cell>
          <cell r="G88">
            <v>-15</v>
          </cell>
          <cell r="H88" t="str">
            <v>M</v>
          </cell>
          <cell r="J88" t="str">
            <v>ANG VAILLANTE</v>
          </cell>
          <cell r="K88" t="str">
            <v/>
          </cell>
          <cell r="L88" t="str">
            <v/>
          </cell>
        </row>
        <row r="89">
          <cell r="A89">
            <v>79</v>
          </cell>
          <cell r="B89">
            <v>4215099</v>
          </cell>
          <cell r="C89" t="str">
            <v>TIBI Pierre</v>
          </cell>
          <cell r="D89">
            <v>2034.67</v>
          </cell>
          <cell r="E89" t="str">
            <v xml:space="preserve"> </v>
          </cell>
          <cell r="F89">
            <v>37384</v>
          </cell>
          <cell r="G89">
            <v>-17</v>
          </cell>
          <cell r="H89" t="str">
            <v>M</v>
          </cell>
          <cell r="J89" t="str">
            <v>BOURGOIN JALLIE</v>
          </cell>
          <cell r="K89" t="str">
            <v/>
          </cell>
          <cell r="L89" t="str">
            <v/>
          </cell>
        </row>
        <row r="90">
          <cell r="A90">
            <v>80</v>
          </cell>
          <cell r="B90">
            <v>7830470</v>
          </cell>
          <cell r="C90" t="str">
            <v>RASSOUW Jean</v>
          </cell>
          <cell r="D90">
            <v>2022.79</v>
          </cell>
          <cell r="E90" t="str">
            <v xml:space="preserve"> </v>
          </cell>
          <cell r="F90">
            <v>37154</v>
          </cell>
          <cell r="G90">
            <v>-18</v>
          </cell>
          <cell r="H90" t="str">
            <v>M</v>
          </cell>
          <cell r="J90" t="str">
            <v>ENT ST PIERRE</v>
          </cell>
          <cell r="K90" t="str">
            <v/>
          </cell>
          <cell r="L90" t="str">
            <v/>
          </cell>
        </row>
        <row r="91">
          <cell r="A91">
            <v>81</v>
          </cell>
          <cell r="B91">
            <v>1420068</v>
          </cell>
          <cell r="C91" t="str">
            <v>ANQUETIL Quentin</v>
          </cell>
          <cell r="D91">
            <v>2022.67</v>
          </cell>
          <cell r="E91" t="str">
            <v xml:space="preserve"> </v>
          </cell>
          <cell r="F91">
            <v>38569</v>
          </cell>
          <cell r="G91">
            <v>-14</v>
          </cell>
          <cell r="H91" t="str">
            <v>M</v>
          </cell>
          <cell r="J91" t="str">
            <v>Niort T.T.</v>
          </cell>
          <cell r="K91" t="str">
            <v/>
          </cell>
          <cell r="L91" t="str">
            <v/>
          </cell>
        </row>
        <row r="92">
          <cell r="A92">
            <v>82</v>
          </cell>
          <cell r="B92">
            <v>4931844</v>
          </cell>
          <cell r="C92" t="str">
            <v>DENECHERE Nathan</v>
          </cell>
          <cell r="D92">
            <v>2021.18</v>
          </cell>
          <cell r="E92" t="str">
            <v xml:space="preserve"> </v>
          </cell>
          <cell r="F92">
            <v>38039</v>
          </cell>
          <cell r="G92">
            <v>-15</v>
          </cell>
          <cell r="H92" t="str">
            <v>M</v>
          </cell>
          <cell r="J92" t="str">
            <v>ANG VAILLANTE</v>
          </cell>
          <cell r="K92" t="str">
            <v/>
          </cell>
          <cell r="L92" t="str">
            <v/>
          </cell>
        </row>
        <row r="93">
          <cell r="A93">
            <v>83</v>
          </cell>
          <cell r="B93">
            <v>8313088</v>
          </cell>
          <cell r="C93" t="str">
            <v>BATIX Ylane</v>
          </cell>
          <cell r="D93">
            <v>2009.67</v>
          </cell>
          <cell r="E93" t="str">
            <v xml:space="preserve"> </v>
          </cell>
          <cell r="F93">
            <v>38701</v>
          </cell>
          <cell r="G93">
            <v>-14</v>
          </cell>
          <cell r="H93" t="str">
            <v>M</v>
          </cell>
          <cell r="J93" t="str">
            <v>LA GARDE TT</v>
          </cell>
          <cell r="K93" t="str">
            <v/>
          </cell>
          <cell r="L93" t="str">
            <v/>
          </cell>
        </row>
        <row r="94">
          <cell r="A94">
            <v>84</v>
          </cell>
          <cell r="B94">
            <v>4215728</v>
          </cell>
          <cell r="C94" t="str">
            <v>THEVENON Evan</v>
          </cell>
          <cell r="D94">
            <v>2001.92</v>
          </cell>
          <cell r="E94" t="str">
            <v xml:space="preserve"> </v>
          </cell>
          <cell r="F94">
            <v>38033</v>
          </cell>
          <cell r="G94">
            <v>-15</v>
          </cell>
          <cell r="H94" t="str">
            <v>M</v>
          </cell>
          <cell r="J94" t="str">
            <v>SAINT CHAMOND</v>
          </cell>
          <cell r="K94" t="str">
            <v/>
          </cell>
          <cell r="L94" t="str">
            <v/>
          </cell>
        </row>
        <row r="95">
          <cell r="A95">
            <v>85</v>
          </cell>
          <cell r="B95">
            <v>1420067</v>
          </cell>
          <cell r="C95" t="str">
            <v>ANQUETIL Mathis</v>
          </cell>
          <cell r="D95">
            <v>1995.18</v>
          </cell>
          <cell r="E95" t="str">
            <v xml:space="preserve"> </v>
          </cell>
          <cell r="F95">
            <v>38569</v>
          </cell>
          <cell r="G95">
            <v>-14</v>
          </cell>
          <cell r="H95" t="str">
            <v>M</v>
          </cell>
          <cell r="J95" t="str">
            <v>Niort T.T.</v>
          </cell>
          <cell r="K95" t="str">
            <v/>
          </cell>
          <cell r="L95" t="str">
            <v/>
          </cell>
        </row>
        <row r="96">
          <cell r="A96">
            <v>86</v>
          </cell>
          <cell r="B96">
            <v>5427865</v>
          </cell>
          <cell r="C96" t="str">
            <v>GILLES Sohan</v>
          </cell>
          <cell r="D96">
            <v>1991.92</v>
          </cell>
          <cell r="E96" t="str">
            <v xml:space="preserve"> </v>
          </cell>
          <cell r="F96">
            <v>38475</v>
          </cell>
          <cell r="G96">
            <v>-14</v>
          </cell>
          <cell r="H96" t="str">
            <v>M</v>
          </cell>
          <cell r="J96" t="str">
            <v>MONTPELLIER TT</v>
          </cell>
          <cell r="K96" t="str">
            <v/>
          </cell>
          <cell r="L96" t="str">
            <v/>
          </cell>
        </row>
        <row r="97">
          <cell r="A97">
            <v>87</v>
          </cell>
          <cell r="B97">
            <v>6936055</v>
          </cell>
          <cell r="C97" t="str">
            <v>CLEMENT Oscar</v>
          </cell>
          <cell r="D97">
            <v>1989.92</v>
          </cell>
          <cell r="E97" t="str">
            <v xml:space="preserve"> </v>
          </cell>
          <cell r="F97">
            <v>37008</v>
          </cell>
          <cell r="G97">
            <v>-18</v>
          </cell>
          <cell r="H97" t="str">
            <v>M</v>
          </cell>
          <cell r="J97" t="str">
            <v>ASUL8TT</v>
          </cell>
          <cell r="K97" t="str">
            <v/>
          </cell>
          <cell r="L97" t="str">
            <v/>
          </cell>
        </row>
        <row r="98">
          <cell r="A98">
            <v>88</v>
          </cell>
          <cell r="B98">
            <v>5428278</v>
          </cell>
          <cell r="C98" t="str">
            <v>BARABAN Roman</v>
          </cell>
          <cell r="D98">
            <v>1974.17</v>
          </cell>
          <cell r="E98" t="str">
            <v xml:space="preserve"> </v>
          </cell>
          <cell r="F98">
            <v>38682</v>
          </cell>
          <cell r="G98">
            <v>-14</v>
          </cell>
          <cell r="H98" t="str">
            <v>M</v>
          </cell>
          <cell r="J98" t="str">
            <v>STE MARIE AUX C</v>
          </cell>
          <cell r="K98" t="str">
            <v/>
          </cell>
          <cell r="L98" t="str">
            <v/>
          </cell>
        </row>
        <row r="99">
          <cell r="A99">
            <v>89</v>
          </cell>
          <cell r="B99">
            <v>5015572</v>
          </cell>
          <cell r="C99" t="str">
            <v>PECHER Léopold</v>
          </cell>
          <cell r="D99">
            <v>1954.67</v>
          </cell>
          <cell r="E99" t="str">
            <v xml:space="preserve"> </v>
          </cell>
          <cell r="F99">
            <v>37758</v>
          </cell>
          <cell r="G99">
            <v>-16</v>
          </cell>
          <cell r="H99" t="str">
            <v>M</v>
          </cell>
          <cell r="J99" t="str">
            <v>SAINT LO PL</v>
          </cell>
          <cell r="K99" t="str">
            <v/>
          </cell>
          <cell r="L99" t="str">
            <v/>
          </cell>
        </row>
        <row r="100">
          <cell r="A100">
            <v>90</v>
          </cell>
          <cell r="B100">
            <v>7110037</v>
          </cell>
          <cell r="C100" t="str">
            <v>DELEGLISE Matthieu</v>
          </cell>
          <cell r="D100">
            <v>1943.8</v>
          </cell>
          <cell r="E100" t="str">
            <v xml:space="preserve"> </v>
          </cell>
          <cell r="F100">
            <v>37991</v>
          </cell>
          <cell r="G100">
            <v>-15</v>
          </cell>
          <cell r="H100" t="str">
            <v>M</v>
          </cell>
          <cell r="J100" t="str">
            <v>JS OUROUX TT</v>
          </cell>
          <cell r="K100" t="str">
            <v/>
          </cell>
          <cell r="L100" t="str">
            <v/>
          </cell>
        </row>
        <row r="101">
          <cell r="A101">
            <v>91</v>
          </cell>
          <cell r="B101">
            <v>6227038</v>
          </cell>
          <cell r="C101" t="str">
            <v>VAN-LOOY Samuel</v>
          </cell>
          <cell r="D101">
            <v>1937.67</v>
          </cell>
          <cell r="E101" t="str">
            <v xml:space="preserve"> </v>
          </cell>
          <cell r="F101">
            <v>38625</v>
          </cell>
          <cell r="G101">
            <v>-14</v>
          </cell>
          <cell r="H101" t="str">
            <v>M</v>
          </cell>
          <cell r="J101" t="str">
            <v>ST LAUREN/BLANG</v>
          </cell>
          <cell r="K101" t="str">
            <v/>
          </cell>
          <cell r="L101" t="str">
            <v/>
          </cell>
        </row>
        <row r="102">
          <cell r="A102">
            <v>92</v>
          </cell>
          <cell r="B102">
            <v>9138580</v>
          </cell>
          <cell r="C102" t="str">
            <v>GUINGAND Ethan</v>
          </cell>
          <cell r="D102">
            <v>1935.92</v>
          </cell>
          <cell r="E102" t="str">
            <v xml:space="preserve"> </v>
          </cell>
          <cell r="F102">
            <v>38062</v>
          </cell>
          <cell r="G102">
            <v>-15</v>
          </cell>
          <cell r="H102" t="str">
            <v>M</v>
          </cell>
          <cell r="J102" t="str">
            <v>IGNY</v>
          </cell>
          <cell r="K102" t="str">
            <v/>
          </cell>
          <cell r="L102" t="str">
            <v/>
          </cell>
        </row>
        <row r="103">
          <cell r="A103">
            <v>93</v>
          </cell>
          <cell r="B103">
            <v>736002</v>
          </cell>
          <cell r="C103" t="str">
            <v>PITAVAL Yanis</v>
          </cell>
          <cell r="D103">
            <v>1921.17</v>
          </cell>
          <cell r="E103" t="str">
            <v xml:space="preserve"> </v>
          </cell>
          <cell r="F103">
            <v>38366</v>
          </cell>
          <cell r="G103">
            <v>-14</v>
          </cell>
          <cell r="H103" t="str">
            <v>M</v>
          </cell>
          <cell r="J103" t="str">
            <v>CLAMART CSM</v>
          </cell>
          <cell r="K103" t="str">
            <v/>
          </cell>
          <cell r="L103" t="str">
            <v/>
          </cell>
        </row>
        <row r="104">
          <cell r="A104">
            <v>94</v>
          </cell>
          <cell r="B104">
            <v>3528932</v>
          </cell>
          <cell r="C104" t="str">
            <v>PRIMIG Julian</v>
          </cell>
          <cell r="D104">
            <v>1921.05</v>
          </cell>
          <cell r="E104" t="str">
            <v xml:space="preserve"> </v>
          </cell>
          <cell r="F104">
            <v>37870</v>
          </cell>
          <cell r="G104">
            <v>-16</v>
          </cell>
          <cell r="H104" t="str">
            <v>M</v>
          </cell>
          <cell r="J104" t="str">
            <v>CESSON OC</v>
          </cell>
          <cell r="K104" t="str">
            <v/>
          </cell>
          <cell r="L104" t="str">
            <v/>
          </cell>
        </row>
        <row r="105">
          <cell r="A105">
            <v>95</v>
          </cell>
          <cell r="B105">
            <v>7523490</v>
          </cell>
          <cell r="C105" t="str">
            <v>LIU Rundong</v>
          </cell>
          <cell r="D105">
            <v>1898.29</v>
          </cell>
          <cell r="E105" t="str">
            <v xml:space="preserve"> </v>
          </cell>
          <cell r="F105">
            <v>38362</v>
          </cell>
          <cell r="G105">
            <v>-14</v>
          </cell>
          <cell r="H105" t="str">
            <v>M</v>
          </cell>
          <cell r="J105" t="str">
            <v>PARIS 13 TT</v>
          </cell>
          <cell r="K105" t="str">
            <v/>
          </cell>
          <cell r="L105" t="str">
            <v/>
          </cell>
        </row>
        <row r="106">
          <cell r="A106">
            <v>96</v>
          </cell>
          <cell r="B106" t="str">
            <v>9D2212</v>
          </cell>
          <cell r="C106" t="str">
            <v>RAZAFINARIVO Antoine</v>
          </cell>
          <cell r="D106">
            <v>1895.05</v>
          </cell>
          <cell r="E106" t="str">
            <v xml:space="preserve"> </v>
          </cell>
          <cell r="F106">
            <v>38086</v>
          </cell>
          <cell r="G106">
            <v>-15</v>
          </cell>
          <cell r="H106" t="str">
            <v>M</v>
          </cell>
          <cell r="J106" t="str">
            <v>LA GARDE TT</v>
          </cell>
          <cell r="K106" t="str">
            <v/>
          </cell>
          <cell r="L106" t="str">
            <v/>
          </cell>
        </row>
        <row r="107">
          <cell r="A107">
            <v>97</v>
          </cell>
          <cell r="B107">
            <v>2217886</v>
          </cell>
          <cell r="C107" t="str">
            <v>LEBARS Mathis</v>
          </cell>
          <cell r="D107">
            <v>1891.06</v>
          </cell>
          <cell r="E107" t="str">
            <v xml:space="preserve"> </v>
          </cell>
          <cell r="F107">
            <v>38201</v>
          </cell>
          <cell r="G107">
            <v>-15</v>
          </cell>
          <cell r="H107" t="str">
            <v>M</v>
          </cell>
          <cell r="J107" t="str">
            <v>ENTENTE DINAN</v>
          </cell>
          <cell r="K107" t="str">
            <v/>
          </cell>
          <cell r="L107" t="str">
            <v/>
          </cell>
        </row>
        <row r="108">
          <cell r="A108">
            <v>98</v>
          </cell>
          <cell r="B108">
            <v>2216922</v>
          </cell>
          <cell r="C108" t="str">
            <v>LAMBERT Simon</v>
          </cell>
          <cell r="D108">
            <v>1879.79</v>
          </cell>
          <cell r="E108" t="str">
            <v xml:space="preserve"> </v>
          </cell>
          <cell r="F108">
            <v>38043</v>
          </cell>
          <cell r="G108">
            <v>-15</v>
          </cell>
          <cell r="H108" t="str">
            <v>M</v>
          </cell>
          <cell r="J108" t="str">
            <v>ENTENTE DINAN</v>
          </cell>
          <cell r="K108" t="str">
            <v/>
          </cell>
          <cell r="L108" t="str">
            <v/>
          </cell>
        </row>
        <row r="109">
          <cell r="A109">
            <v>99</v>
          </cell>
          <cell r="B109">
            <v>9134652</v>
          </cell>
          <cell r="C109" t="str">
            <v>BEAUZAC Esteban</v>
          </cell>
          <cell r="D109">
            <v>1874.67</v>
          </cell>
          <cell r="E109" t="str">
            <v xml:space="preserve"> </v>
          </cell>
          <cell r="F109">
            <v>38014</v>
          </cell>
          <cell r="G109">
            <v>-15</v>
          </cell>
          <cell r="H109" t="str">
            <v>M</v>
          </cell>
          <cell r="J109" t="str">
            <v>CTTCMM</v>
          </cell>
          <cell r="K109" t="str">
            <v/>
          </cell>
          <cell r="L109" t="str">
            <v/>
          </cell>
        </row>
        <row r="110">
          <cell r="A110">
            <v>100</v>
          </cell>
          <cell r="B110">
            <v>3721008</v>
          </cell>
          <cell r="C110" t="str">
            <v>JUSTON Ian</v>
          </cell>
          <cell r="D110">
            <v>1874.42</v>
          </cell>
          <cell r="E110" t="str">
            <v xml:space="preserve"> </v>
          </cell>
          <cell r="F110">
            <v>37493</v>
          </cell>
          <cell r="G110">
            <v>-17</v>
          </cell>
          <cell r="H110" t="str">
            <v>M</v>
          </cell>
          <cell r="J110" t="str">
            <v>PANA LOISIRS</v>
          </cell>
          <cell r="K110" t="str">
            <v/>
          </cell>
          <cell r="L110" t="str">
            <v/>
          </cell>
        </row>
        <row r="111">
          <cell r="A111">
            <v>101</v>
          </cell>
          <cell r="B111">
            <v>1421042</v>
          </cell>
          <cell r="C111" t="str">
            <v>BENCHAT Marius</v>
          </cell>
          <cell r="D111">
            <v>1870.05</v>
          </cell>
          <cell r="E111" t="str">
            <v xml:space="preserve"> </v>
          </cell>
          <cell r="F111">
            <v>38799</v>
          </cell>
          <cell r="G111">
            <v>-13</v>
          </cell>
          <cell r="H111" t="str">
            <v>M</v>
          </cell>
          <cell r="J111" t="str">
            <v>CAEN TTC</v>
          </cell>
          <cell r="K111" t="str">
            <v/>
          </cell>
          <cell r="L111" t="str">
            <v/>
          </cell>
        </row>
        <row r="112">
          <cell r="A112">
            <v>102</v>
          </cell>
          <cell r="B112">
            <v>153319</v>
          </cell>
          <cell r="C112" t="str">
            <v>GOLAB Mathias</v>
          </cell>
          <cell r="D112">
            <v>1864.92</v>
          </cell>
          <cell r="E112" t="str">
            <v xml:space="preserve"> </v>
          </cell>
          <cell r="F112">
            <v>38162</v>
          </cell>
          <cell r="G112">
            <v>-15</v>
          </cell>
          <cell r="H112" t="str">
            <v>M</v>
          </cell>
          <cell r="J112" t="str">
            <v>Niort T.T.</v>
          </cell>
          <cell r="K112" t="str">
            <v/>
          </cell>
          <cell r="L112" t="str">
            <v/>
          </cell>
        </row>
        <row r="113">
          <cell r="A113">
            <v>103</v>
          </cell>
          <cell r="B113">
            <v>3825839</v>
          </cell>
          <cell r="C113" t="str">
            <v>MACAIRE Vincent</v>
          </cell>
          <cell r="D113">
            <v>1853.67</v>
          </cell>
          <cell r="E113" t="str">
            <v xml:space="preserve"> </v>
          </cell>
          <cell r="F113">
            <v>38544</v>
          </cell>
          <cell r="G113">
            <v>-14</v>
          </cell>
          <cell r="H113" t="str">
            <v>M</v>
          </cell>
          <cell r="J113" t="str">
            <v>ST EGREVE USTT</v>
          </cell>
          <cell r="K113" t="str">
            <v/>
          </cell>
          <cell r="L113" t="str">
            <v/>
          </cell>
        </row>
        <row r="114">
          <cell r="A114">
            <v>104</v>
          </cell>
          <cell r="B114">
            <v>6224903</v>
          </cell>
          <cell r="C114" t="str">
            <v>GLEMBA Simon</v>
          </cell>
          <cell r="D114">
            <v>1843.17</v>
          </cell>
          <cell r="E114" t="str">
            <v xml:space="preserve"> </v>
          </cell>
          <cell r="F114">
            <v>38415</v>
          </cell>
          <cell r="G114">
            <v>-14</v>
          </cell>
          <cell r="H114" t="str">
            <v>M</v>
          </cell>
          <cell r="J114" t="str">
            <v>RONCQ ULJAP</v>
          </cell>
          <cell r="K114" t="str">
            <v/>
          </cell>
          <cell r="L114" t="str">
            <v/>
          </cell>
        </row>
        <row r="115">
          <cell r="A115">
            <v>105</v>
          </cell>
          <cell r="B115">
            <v>4931743</v>
          </cell>
          <cell r="C115" t="str">
            <v>LANDREAU Antonin</v>
          </cell>
          <cell r="D115">
            <v>1840.17</v>
          </cell>
          <cell r="E115" t="str">
            <v xml:space="preserve"> </v>
          </cell>
          <cell r="F115">
            <v>38141</v>
          </cell>
          <cell r="G115">
            <v>-15</v>
          </cell>
          <cell r="H115" t="str">
            <v>M</v>
          </cell>
          <cell r="J115" t="str">
            <v>ROMAGNE (LA)</v>
          </cell>
          <cell r="K115" t="str">
            <v/>
          </cell>
          <cell r="L115" t="str">
            <v/>
          </cell>
        </row>
        <row r="116">
          <cell r="A116">
            <v>106</v>
          </cell>
          <cell r="B116">
            <v>2931676</v>
          </cell>
          <cell r="C116" t="str">
            <v>GOUEZ Ehouarn</v>
          </cell>
          <cell r="D116">
            <v>1832.67</v>
          </cell>
          <cell r="E116" t="str">
            <v xml:space="preserve"> </v>
          </cell>
          <cell r="F116">
            <v>38009</v>
          </cell>
          <cell r="G116">
            <v>-15</v>
          </cell>
          <cell r="H116" t="str">
            <v>M</v>
          </cell>
          <cell r="J116" t="str">
            <v>GDR GUIPAVAS</v>
          </cell>
          <cell r="K116" t="str">
            <v/>
          </cell>
          <cell r="L116" t="str">
            <v/>
          </cell>
        </row>
        <row r="117">
          <cell r="A117">
            <v>107</v>
          </cell>
          <cell r="B117">
            <v>7723740</v>
          </cell>
          <cell r="C117" t="str">
            <v>DEVAULT Eric</v>
          </cell>
          <cell r="D117">
            <v>1831.31</v>
          </cell>
          <cell r="E117" t="str">
            <v xml:space="preserve"> </v>
          </cell>
          <cell r="F117">
            <v>38204</v>
          </cell>
          <cell r="G117">
            <v>-15</v>
          </cell>
          <cell r="H117" t="str">
            <v>M</v>
          </cell>
          <cell r="J117" t="str">
            <v>COMBS SENART TT</v>
          </cell>
          <cell r="K117" t="str">
            <v/>
          </cell>
          <cell r="L117" t="str">
            <v/>
          </cell>
        </row>
        <row r="118">
          <cell r="A118">
            <v>108</v>
          </cell>
          <cell r="B118">
            <v>5969105</v>
          </cell>
          <cell r="C118" t="str">
            <v>COTON Flavien</v>
          </cell>
          <cell r="D118">
            <v>1824.67</v>
          </cell>
          <cell r="E118" t="str">
            <v xml:space="preserve"> </v>
          </cell>
          <cell r="F118">
            <v>39545</v>
          </cell>
          <cell r="G118">
            <v>-11</v>
          </cell>
          <cell r="H118" t="str">
            <v>M</v>
          </cell>
          <cell r="J118" t="str">
            <v>BRUILLE CTT</v>
          </cell>
          <cell r="K118" t="str">
            <v/>
          </cell>
          <cell r="L118" t="str">
            <v/>
          </cell>
        </row>
        <row r="119">
          <cell r="A119">
            <v>109</v>
          </cell>
          <cell r="B119">
            <v>5964501</v>
          </cell>
          <cell r="C119" t="str">
            <v>BELLA Maheïdine</v>
          </cell>
          <cell r="D119">
            <v>1816.54</v>
          </cell>
          <cell r="E119" t="str">
            <v xml:space="preserve"> </v>
          </cell>
          <cell r="F119">
            <v>39056</v>
          </cell>
          <cell r="G119">
            <v>-13</v>
          </cell>
          <cell r="H119" t="str">
            <v>M</v>
          </cell>
          <cell r="J119" t="str">
            <v>RONCQ ULJAP</v>
          </cell>
          <cell r="K119" t="str">
            <v/>
          </cell>
          <cell r="L119" t="str">
            <v/>
          </cell>
        </row>
        <row r="120">
          <cell r="A120">
            <v>110</v>
          </cell>
          <cell r="B120">
            <v>245849</v>
          </cell>
          <cell r="C120" t="str">
            <v>REVESCHE Mathéo</v>
          </cell>
          <cell r="D120">
            <v>1812.55</v>
          </cell>
          <cell r="E120" t="str">
            <v xml:space="preserve"> </v>
          </cell>
          <cell r="F120">
            <v>38031</v>
          </cell>
          <cell r="G120">
            <v>-15</v>
          </cell>
          <cell r="H120" t="str">
            <v>M</v>
          </cell>
          <cell r="J120" t="str">
            <v>AL COULOUNIEIX</v>
          </cell>
          <cell r="K120" t="str">
            <v/>
          </cell>
          <cell r="L120" t="str">
            <v/>
          </cell>
        </row>
        <row r="121">
          <cell r="A121">
            <v>111</v>
          </cell>
          <cell r="B121">
            <v>3338174</v>
          </cell>
          <cell r="C121" t="str">
            <v>VIAL Louis</v>
          </cell>
          <cell r="D121">
            <v>1810.67</v>
          </cell>
          <cell r="E121" t="str">
            <v xml:space="preserve"> </v>
          </cell>
          <cell r="F121">
            <v>38570</v>
          </cell>
          <cell r="G121">
            <v>-14</v>
          </cell>
          <cell r="H121" t="str">
            <v>M</v>
          </cell>
          <cell r="J121" t="str">
            <v>CAM BORDEAUX</v>
          </cell>
          <cell r="K121" t="str">
            <v/>
          </cell>
          <cell r="L121" t="str">
            <v/>
          </cell>
        </row>
        <row r="122">
          <cell r="A122">
            <v>112</v>
          </cell>
          <cell r="B122">
            <v>1316502</v>
          </cell>
          <cell r="C122" t="str">
            <v>REYNAUD Damien</v>
          </cell>
          <cell r="D122">
            <v>1782.05</v>
          </cell>
          <cell r="E122" t="str">
            <v xml:space="preserve"> </v>
          </cell>
          <cell r="F122">
            <v>38215</v>
          </cell>
          <cell r="G122">
            <v>-15</v>
          </cell>
          <cell r="H122" t="str">
            <v>M</v>
          </cell>
          <cell r="J122" t="str">
            <v>ISTRES TT</v>
          </cell>
          <cell r="K122" t="str">
            <v/>
          </cell>
          <cell r="L122" t="str">
            <v/>
          </cell>
        </row>
        <row r="123">
          <cell r="A123">
            <v>113</v>
          </cell>
          <cell r="B123">
            <v>7636867</v>
          </cell>
          <cell r="C123" t="str">
            <v>LAROCHELLE Noah</v>
          </cell>
          <cell r="D123">
            <v>1778.04</v>
          </cell>
          <cell r="E123" t="str">
            <v xml:space="preserve"> </v>
          </cell>
          <cell r="F123">
            <v>39042</v>
          </cell>
          <cell r="G123">
            <v>-13</v>
          </cell>
          <cell r="H123" t="str">
            <v>M</v>
          </cell>
          <cell r="J123" t="str">
            <v>SPO ROUEN</v>
          </cell>
          <cell r="K123" t="str">
            <v/>
          </cell>
          <cell r="L123" t="str">
            <v/>
          </cell>
        </row>
        <row r="124">
          <cell r="A124">
            <v>114</v>
          </cell>
          <cell r="B124">
            <v>6020174</v>
          </cell>
          <cell r="C124" t="str">
            <v>LAINE-CAMPINO Clement</v>
          </cell>
          <cell r="D124">
            <v>1761.17</v>
          </cell>
          <cell r="E124" t="str">
            <v xml:space="preserve"> </v>
          </cell>
          <cell r="F124">
            <v>38783</v>
          </cell>
          <cell r="G124">
            <v>-13</v>
          </cell>
          <cell r="H124" t="str">
            <v>M</v>
          </cell>
          <cell r="J124" t="str">
            <v>USM OLIVET TT</v>
          </cell>
          <cell r="K124" t="str">
            <v/>
          </cell>
          <cell r="L124" t="str">
            <v/>
          </cell>
        </row>
        <row r="125">
          <cell r="A125">
            <v>115</v>
          </cell>
          <cell r="B125">
            <v>5955406</v>
          </cell>
          <cell r="C125" t="str">
            <v>GROULT Celian</v>
          </cell>
          <cell r="D125">
            <v>1757.93</v>
          </cell>
          <cell r="E125" t="str">
            <v xml:space="preserve"> </v>
          </cell>
          <cell r="F125">
            <v>38081</v>
          </cell>
          <cell r="G125">
            <v>-15</v>
          </cell>
          <cell r="H125" t="str">
            <v>M</v>
          </cell>
          <cell r="J125" t="str">
            <v>LYS LM CP</v>
          </cell>
          <cell r="K125" t="str">
            <v/>
          </cell>
          <cell r="L125" t="str">
            <v/>
          </cell>
        </row>
        <row r="126">
          <cell r="A126">
            <v>116</v>
          </cell>
          <cell r="B126">
            <v>3826951</v>
          </cell>
          <cell r="C126" t="str">
            <v>RAY Tony</v>
          </cell>
          <cell r="D126">
            <v>1749.17</v>
          </cell>
          <cell r="E126" t="str">
            <v xml:space="preserve"> </v>
          </cell>
          <cell r="F126">
            <v>38365</v>
          </cell>
          <cell r="G126">
            <v>-14</v>
          </cell>
          <cell r="H126" t="str">
            <v>M</v>
          </cell>
          <cell r="J126" t="str">
            <v>BOURGOIN JALLIE</v>
          </cell>
          <cell r="K126" t="str">
            <v/>
          </cell>
          <cell r="L126" t="str">
            <v/>
          </cell>
        </row>
        <row r="127">
          <cell r="A127">
            <v>117</v>
          </cell>
          <cell r="B127">
            <v>7920690</v>
          </cell>
          <cell r="C127" t="str">
            <v>NOIRAULT Antoine</v>
          </cell>
          <cell r="D127">
            <v>1748.67</v>
          </cell>
          <cell r="E127" t="str">
            <v xml:space="preserve"> </v>
          </cell>
          <cell r="F127">
            <v>39341</v>
          </cell>
          <cell r="G127">
            <v>-12</v>
          </cell>
          <cell r="H127" t="str">
            <v>M</v>
          </cell>
          <cell r="J127" t="str">
            <v>Périgné</v>
          </cell>
          <cell r="K127" t="str">
            <v/>
          </cell>
          <cell r="L127" t="str">
            <v/>
          </cell>
        </row>
        <row r="128">
          <cell r="A128">
            <v>118</v>
          </cell>
          <cell r="B128">
            <v>3827416</v>
          </cell>
          <cell r="C128" t="str">
            <v>PERLI Robin</v>
          </cell>
          <cell r="D128">
            <v>1746.3</v>
          </cell>
          <cell r="E128" t="str">
            <v xml:space="preserve"> </v>
          </cell>
          <cell r="F128">
            <v>38802</v>
          </cell>
          <cell r="G128">
            <v>-13</v>
          </cell>
          <cell r="H128" t="str">
            <v>M</v>
          </cell>
          <cell r="J128" t="str">
            <v>SASSENAGE</v>
          </cell>
          <cell r="K128" t="str">
            <v/>
          </cell>
          <cell r="L128" t="str">
            <v/>
          </cell>
        </row>
        <row r="129">
          <cell r="A129">
            <v>119</v>
          </cell>
          <cell r="B129">
            <v>6724354</v>
          </cell>
          <cell r="C129" t="str">
            <v>RUDER Mathéo</v>
          </cell>
          <cell r="D129">
            <v>1723.67</v>
          </cell>
          <cell r="E129" t="str">
            <v xml:space="preserve"> </v>
          </cell>
          <cell r="F129">
            <v>38988</v>
          </cell>
          <cell r="G129">
            <v>-13</v>
          </cell>
          <cell r="H129" t="str">
            <v>M</v>
          </cell>
          <cell r="J129" t="str">
            <v>HAGUENAU TT</v>
          </cell>
          <cell r="K129" t="str">
            <v/>
          </cell>
          <cell r="L129" t="str">
            <v/>
          </cell>
        </row>
        <row r="130">
          <cell r="A130">
            <v>120</v>
          </cell>
          <cell r="B130">
            <v>5964149</v>
          </cell>
          <cell r="C130" t="str">
            <v>JOVANOVIC Dejan</v>
          </cell>
          <cell r="D130">
            <v>1720.8</v>
          </cell>
          <cell r="E130" t="str">
            <v xml:space="preserve"> </v>
          </cell>
          <cell r="F130">
            <v>38407</v>
          </cell>
          <cell r="G130">
            <v>-14</v>
          </cell>
          <cell r="H130" t="str">
            <v>M</v>
          </cell>
          <cell r="J130" t="str">
            <v>LYS LM CP</v>
          </cell>
          <cell r="K130" t="str">
            <v/>
          </cell>
          <cell r="L130" t="str">
            <v/>
          </cell>
        </row>
        <row r="131">
          <cell r="A131">
            <v>121</v>
          </cell>
          <cell r="B131">
            <v>4448855</v>
          </cell>
          <cell r="C131" t="str">
            <v>ATTIMON Antoine</v>
          </cell>
          <cell r="D131">
            <v>1703.8</v>
          </cell>
          <cell r="E131" t="str">
            <v xml:space="preserve"> </v>
          </cell>
          <cell r="F131">
            <v>38917</v>
          </cell>
          <cell r="G131">
            <v>-13</v>
          </cell>
          <cell r="H131" t="str">
            <v>M</v>
          </cell>
          <cell r="J131" t="str">
            <v>ST MEDARD DOULO</v>
          </cell>
          <cell r="K131" t="str">
            <v/>
          </cell>
          <cell r="L131" t="str">
            <v/>
          </cell>
        </row>
        <row r="132">
          <cell r="A132">
            <v>122</v>
          </cell>
          <cell r="B132">
            <v>7725553</v>
          </cell>
          <cell r="C132" t="str">
            <v>DE BRITO Maxime</v>
          </cell>
          <cell r="D132">
            <v>1699.3</v>
          </cell>
          <cell r="E132" t="str">
            <v xml:space="preserve"> </v>
          </cell>
          <cell r="F132">
            <v>38542</v>
          </cell>
          <cell r="G132">
            <v>-14</v>
          </cell>
          <cell r="H132" t="str">
            <v>M</v>
          </cell>
          <cell r="J132" t="str">
            <v>CHELLES TT</v>
          </cell>
          <cell r="K132" t="str">
            <v/>
          </cell>
          <cell r="L132" t="str">
            <v/>
          </cell>
        </row>
        <row r="133">
          <cell r="A133">
            <v>123</v>
          </cell>
          <cell r="B133">
            <v>9440359</v>
          </cell>
          <cell r="C133" t="str">
            <v>BARDIN Matthieu</v>
          </cell>
          <cell r="D133">
            <v>1695.67</v>
          </cell>
          <cell r="E133" t="str">
            <v xml:space="preserve"> </v>
          </cell>
          <cell r="F133">
            <v>38087</v>
          </cell>
          <cell r="G133">
            <v>-15</v>
          </cell>
          <cell r="H133" t="str">
            <v>M</v>
          </cell>
          <cell r="J133" t="str">
            <v>US Fontenay TT</v>
          </cell>
          <cell r="K133" t="str">
            <v/>
          </cell>
          <cell r="L133" t="str">
            <v/>
          </cell>
        </row>
        <row r="134">
          <cell r="A134">
            <v>124</v>
          </cell>
          <cell r="B134">
            <v>6724845</v>
          </cell>
          <cell r="C134" t="str">
            <v>KOEHL William</v>
          </cell>
          <cell r="D134">
            <v>1688.8</v>
          </cell>
          <cell r="E134" t="str">
            <v xml:space="preserve"> </v>
          </cell>
          <cell r="F134">
            <v>38805</v>
          </cell>
          <cell r="G134">
            <v>-13</v>
          </cell>
          <cell r="H134" t="str">
            <v>M</v>
          </cell>
          <cell r="J134" t="str">
            <v>HAGUENAU TT</v>
          </cell>
          <cell r="K134" t="str">
            <v/>
          </cell>
          <cell r="L134" t="str">
            <v/>
          </cell>
        </row>
        <row r="135">
          <cell r="A135">
            <v>125</v>
          </cell>
          <cell r="B135">
            <v>8526136</v>
          </cell>
          <cell r="C135" t="str">
            <v>CAUDOUX Romain</v>
          </cell>
          <cell r="D135">
            <v>1679.17</v>
          </cell>
          <cell r="E135" t="str">
            <v xml:space="preserve"> </v>
          </cell>
          <cell r="F135">
            <v>38809</v>
          </cell>
          <cell r="G135">
            <v>-13</v>
          </cell>
          <cell r="H135" t="str">
            <v>M</v>
          </cell>
          <cell r="J135" t="str">
            <v>BELLEVIGNY ES</v>
          </cell>
          <cell r="K135" t="str">
            <v/>
          </cell>
          <cell r="L135" t="str">
            <v/>
          </cell>
        </row>
        <row r="136">
          <cell r="A136">
            <v>126</v>
          </cell>
          <cell r="B136" t="str">
            <v>0112941</v>
          </cell>
          <cell r="C136" t="str">
            <v>GILLE Ethan</v>
          </cell>
          <cell r="D136">
            <v>1665.17</v>
          </cell>
          <cell r="E136" t="str">
            <v xml:space="preserve"> </v>
          </cell>
          <cell r="F136">
            <v>38033</v>
          </cell>
          <cell r="G136">
            <v>-15</v>
          </cell>
          <cell r="H136" t="str">
            <v>M</v>
          </cell>
          <cell r="J136" t="str">
            <v>AUVR RILLIEUX</v>
          </cell>
          <cell r="K136" t="str">
            <v/>
          </cell>
          <cell r="L136" t="str">
            <v/>
          </cell>
        </row>
        <row r="137">
          <cell r="A137">
            <v>127</v>
          </cell>
          <cell r="B137">
            <v>367448</v>
          </cell>
          <cell r="C137" t="str">
            <v>DUVIVIER Selvan</v>
          </cell>
          <cell r="D137">
            <v>1641.67</v>
          </cell>
          <cell r="E137" t="str">
            <v xml:space="preserve"> </v>
          </cell>
          <cell r="F137">
            <v>38720</v>
          </cell>
          <cell r="G137">
            <v>-13</v>
          </cell>
          <cell r="H137" t="str">
            <v>M</v>
          </cell>
          <cell r="J137" t="str">
            <v>BERRI.CHATX</v>
          </cell>
          <cell r="K137" t="str">
            <v/>
          </cell>
          <cell r="L137" t="str">
            <v/>
          </cell>
        </row>
        <row r="138">
          <cell r="A138">
            <v>128</v>
          </cell>
          <cell r="B138">
            <v>5727590</v>
          </cell>
          <cell r="C138" t="str">
            <v>WEBER Guillaume</v>
          </cell>
          <cell r="D138">
            <v>1621.05</v>
          </cell>
          <cell r="E138" t="str">
            <v xml:space="preserve"> </v>
          </cell>
          <cell r="F138">
            <v>38600</v>
          </cell>
          <cell r="G138">
            <v>-14</v>
          </cell>
          <cell r="H138" t="str">
            <v>M</v>
          </cell>
          <cell r="J138" t="str">
            <v>METZ TT</v>
          </cell>
          <cell r="K138" t="str">
            <v/>
          </cell>
          <cell r="L138" t="str">
            <v/>
          </cell>
        </row>
        <row r="139">
          <cell r="A139">
            <v>129</v>
          </cell>
          <cell r="B139">
            <v>1612410</v>
          </cell>
          <cell r="C139" t="str">
            <v>CEDAT Theau</v>
          </cell>
          <cell r="D139">
            <v>1605.67</v>
          </cell>
          <cell r="E139" t="str">
            <v xml:space="preserve"> </v>
          </cell>
          <cell r="F139">
            <v>38811</v>
          </cell>
          <cell r="G139">
            <v>-13</v>
          </cell>
          <cell r="H139" t="str">
            <v>M</v>
          </cell>
          <cell r="J139" t="str">
            <v>Angoulême TTGF</v>
          </cell>
          <cell r="K139" t="str">
            <v/>
          </cell>
          <cell r="L139" t="str">
            <v/>
          </cell>
        </row>
        <row r="140">
          <cell r="A140">
            <v>1001</v>
          </cell>
          <cell r="B140">
            <v>2928702</v>
          </cell>
          <cell r="C140" t="str">
            <v>LE SCOUR Romane</v>
          </cell>
          <cell r="D140">
            <v>2014.3</v>
          </cell>
          <cell r="E140" t="str">
            <v xml:space="preserve"> </v>
          </cell>
          <cell r="F140">
            <v>36253</v>
          </cell>
          <cell r="G140">
            <v>-20</v>
          </cell>
          <cell r="H140" t="str">
            <v>F</v>
          </cell>
          <cell r="J140" t="str">
            <v>QUIMPER CTT</v>
          </cell>
          <cell r="K140" t="str">
            <v/>
          </cell>
          <cell r="L140" t="str">
            <v/>
          </cell>
        </row>
        <row r="141">
          <cell r="A141">
            <v>1002</v>
          </cell>
          <cell r="B141">
            <v>9240706</v>
          </cell>
          <cell r="C141" t="str">
            <v>RAHARIMANANA Hanitra karen</v>
          </cell>
          <cell r="D141">
            <v>1867.05</v>
          </cell>
          <cell r="E141" t="str">
            <v xml:space="preserve"> </v>
          </cell>
          <cell r="F141">
            <v>37544</v>
          </cell>
          <cell r="G141">
            <v>-17</v>
          </cell>
          <cell r="H141" t="str">
            <v>F</v>
          </cell>
          <cell r="J141" t="str">
            <v>ISSEENNE E P</v>
          </cell>
          <cell r="K141" t="str">
            <v/>
          </cell>
          <cell r="L141" t="str">
            <v/>
          </cell>
        </row>
        <row r="142">
          <cell r="A142">
            <v>1003</v>
          </cell>
          <cell r="B142">
            <v>7821815</v>
          </cell>
          <cell r="C142" t="str">
            <v>SAUL Pénélope</v>
          </cell>
          <cell r="D142">
            <v>1864.43</v>
          </cell>
          <cell r="E142" t="str">
            <v xml:space="preserve"> </v>
          </cell>
          <cell r="F142">
            <v>33492</v>
          </cell>
          <cell r="G142">
            <v>-40</v>
          </cell>
          <cell r="H142" t="str">
            <v>F</v>
          </cell>
          <cell r="J142" t="str">
            <v>VERSAILLES SCTT</v>
          </cell>
          <cell r="K142" t="str">
            <v/>
          </cell>
          <cell r="L142" t="str">
            <v/>
          </cell>
        </row>
        <row r="143">
          <cell r="A143">
            <v>1004</v>
          </cell>
          <cell r="B143">
            <v>394331</v>
          </cell>
          <cell r="C143" t="str">
            <v>BERTHAUD Marion</v>
          </cell>
          <cell r="D143">
            <v>1849.3</v>
          </cell>
          <cell r="E143" t="str">
            <v xml:space="preserve"> </v>
          </cell>
          <cell r="F143">
            <v>36489</v>
          </cell>
          <cell r="G143">
            <v>-20</v>
          </cell>
          <cell r="H143" t="str">
            <v>F</v>
          </cell>
          <cell r="J143" t="str">
            <v>TT PASSAGEOIS</v>
          </cell>
          <cell r="K143" t="str">
            <v/>
          </cell>
          <cell r="L143" t="str">
            <v/>
          </cell>
        </row>
        <row r="144">
          <cell r="A144">
            <v>1005</v>
          </cell>
          <cell r="B144">
            <v>2931351</v>
          </cell>
          <cell r="C144" t="str">
            <v>PENNEC Julie</v>
          </cell>
          <cell r="D144">
            <v>1841.3</v>
          </cell>
          <cell r="E144" t="str">
            <v xml:space="preserve"> </v>
          </cell>
          <cell r="F144">
            <v>37550</v>
          </cell>
          <cell r="G144">
            <v>-17</v>
          </cell>
          <cell r="H144" t="str">
            <v>F</v>
          </cell>
          <cell r="J144" t="str">
            <v>TT LOPERHET</v>
          </cell>
          <cell r="K144" t="str">
            <v/>
          </cell>
          <cell r="L144" t="str">
            <v/>
          </cell>
        </row>
        <row r="145">
          <cell r="A145">
            <v>1006</v>
          </cell>
          <cell r="B145">
            <v>9435085</v>
          </cell>
          <cell r="C145" t="str">
            <v>CHOMIS Chloé</v>
          </cell>
          <cell r="D145">
            <v>1829.79</v>
          </cell>
          <cell r="E145" t="str">
            <v xml:space="preserve"> </v>
          </cell>
          <cell r="F145">
            <v>37674</v>
          </cell>
          <cell r="G145">
            <v>-16</v>
          </cell>
          <cell r="H145" t="str">
            <v>F</v>
          </cell>
          <cell r="J145" t="str">
            <v>ST-DENIS US93TT</v>
          </cell>
          <cell r="K145" t="str">
            <v/>
          </cell>
          <cell r="L145" t="str">
            <v/>
          </cell>
        </row>
        <row r="146">
          <cell r="A146">
            <v>1007</v>
          </cell>
          <cell r="B146">
            <v>9321141</v>
          </cell>
          <cell r="C146" t="str">
            <v>KOSZULAP Natacha</v>
          </cell>
          <cell r="D146">
            <v>1827.92</v>
          </cell>
          <cell r="E146" t="str">
            <v xml:space="preserve"> </v>
          </cell>
          <cell r="F146">
            <v>36546</v>
          </cell>
          <cell r="G146">
            <v>-19</v>
          </cell>
          <cell r="H146" t="str">
            <v>F</v>
          </cell>
          <cell r="J146" t="str">
            <v>ST-DENIS US93TT</v>
          </cell>
          <cell r="K146" t="str">
            <v/>
          </cell>
          <cell r="L146" t="str">
            <v/>
          </cell>
        </row>
        <row r="147">
          <cell r="A147">
            <v>1008</v>
          </cell>
          <cell r="B147">
            <v>9139763</v>
          </cell>
          <cell r="C147" t="str">
            <v>CHAPET Marie</v>
          </cell>
          <cell r="D147">
            <v>1824.19</v>
          </cell>
          <cell r="E147" t="str">
            <v xml:space="preserve"> </v>
          </cell>
          <cell r="F147">
            <v>37778</v>
          </cell>
          <cell r="G147">
            <v>-16</v>
          </cell>
          <cell r="H147" t="str">
            <v>F</v>
          </cell>
          <cell r="J147" t="str">
            <v>DRAVEIL TT</v>
          </cell>
          <cell r="K147" t="str">
            <v/>
          </cell>
          <cell r="L147" t="str">
            <v/>
          </cell>
        </row>
        <row r="148">
          <cell r="A148">
            <v>1009</v>
          </cell>
          <cell r="B148">
            <v>9235934</v>
          </cell>
          <cell r="C148" t="str">
            <v>MACE Celine</v>
          </cell>
          <cell r="D148">
            <v>1787.79</v>
          </cell>
          <cell r="E148" t="str">
            <v xml:space="preserve"> </v>
          </cell>
          <cell r="F148">
            <v>35722</v>
          </cell>
          <cell r="G148">
            <v>-40</v>
          </cell>
          <cell r="H148" t="str">
            <v>F</v>
          </cell>
          <cell r="J148" t="str">
            <v>4S TOURS T.T.</v>
          </cell>
          <cell r="K148" t="str">
            <v/>
          </cell>
          <cell r="L148" t="str">
            <v/>
          </cell>
        </row>
        <row r="149">
          <cell r="A149">
            <v>1010</v>
          </cell>
          <cell r="B149">
            <v>3826952</v>
          </cell>
          <cell r="C149" t="str">
            <v>RAY Sofia</v>
          </cell>
          <cell r="D149">
            <v>1767.55</v>
          </cell>
          <cell r="E149" t="str">
            <v xml:space="preserve"> </v>
          </cell>
          <cell r="F149">
            <v>37889</v>
          </cell>
          <cell r="G149">
            <v>-16</v>
          </cell>
          <cell r="H149" t="str">
            <v>F</v>
          </cell>
          <cell r="J149" t="str">
            <v>Echirolles-Eyb.</v>
          </cell>
          <cell r="K149" t="str">
            <v/>
          </cell>
          <cell r="L149" t="str">
            <v/>
          </cell>
        </row>
        <row r="150">
          <cell r="A150">
            <v>1011</v>
          </cell>
          <cell r="B150">
            <v>6720747</v>
          </cell>
          <cell r="C150" t="str">
            <v>LUTZ Charlotte</v>
          </cell>
          <cell r="D150">
            <v>1757.05</v>
          </cell>
          <cell r="E150" t="str">
            <v xml:space="preserve"> </v>
          </cell>
          <cell r="F150">
            <v>38489</v>
          </cell>
          <cell r="G150">
            <v>-14</v>
          </cell>
          <cell r="H150" t="str">
            <v>F</v>
          </cell>
          <cell r="J150" t="str">
            <v>SCHILTIGHEIM SU</v>
          </cell>
          <cell r="K150" t="str">
            <v/>
          </cell>
          <cell r="L150" t="str">
            <v/>
          </cell>
        </row>
        <row r="151">
          <cell r="A151">
            <v>1012</v>
          </cell>
          <cell r="B151">
            <v>8813926</v>
          </cell>
          <cell r="C151" t="str">
            <v>MATHIEU Jeanne</v>
          </cell>
          <cell r="D151">
            <v>1748.05</v>
          </cell>
          <cell r="E151" t="str">
            <v xml:space="preserve"> </v>
          </cell>
          <cell r="F151">
            <v>36988</v>
          </cell>
          <cell r="G151">
            <v>-18</v>
          </cell>
          <cell r="H151" t="str">
            <v>F</v>
          </cell>
          <cell r="J151" t="str">
            <v>ST QUENTIN TT</v>
          </cell>
          <cell r="K151" t="str">
            <v/>
          </cell>
          <cell r="L151" t="str">
            <v/>
          </cell>
        </row>
        <row r="152">
          <cell r="A152">
            <v>1013</v>
          </cell>
          <cell r="B152">
            <v>9137067</v>
          </cell>
          <cell r="C152" t="str">
            <v>CHEVALLIER Clémence</v>
          </cell>
          <cell r="D152">
            <v>1716.92</v>
          </cell>
          <cell r="E152" t="str">
            <v xml:space="preserve"> </v>
          </cell>
          <cell r="F152">
            <v>38268</v>
          </cell>
          <cell r="G152">
            <v>-15</v>
          </cell>
          <cell r="H152" t="str">
            <v>F</v>
          </cell>
          <cell r="J152" t="str">
            <v>SAINT MAUR VGA</v>
          </cell>
          <cell r="K152" t="str">
            <v/>
          </cell>
          <cell r="L152" t="str">
            <v/>
          </cell>
        </row>
        <row r="153">
          <cell r="A153">
            <v>1014</v>
          </cell>
          <cell r="B153">
            <v>6220548</v>
          </cell>
          <cell r="C153" t="str">
            <v>FARCY Lucie</v>
          </cell>
          <cell r="D153">
            <v>1714.3</v>
          </cell>
          <cell r="E153" t="str">
            <v xml:space="preserve"> </v>
          </cell>
          <cell r="F153">
            <v>37844</v>
          </cell>
          <cell r="G153">
            <v>-16</v>
          </cell>
          <cell r="H153" t="str">
            <v>F</v>
          </cell>
          <cell r="J153" t="str">
            <v>BETHUNE-B ASTT</v>
          </cell>
          <cell r="K153" t="str">
            <v/>
          </cell>
          <cell r="L153" t="str">
            <v/>
          </cell>
        </row>
        <row r="154">
          <cell r="A154">
            <v>1015</v>
          </cell>
          <cell r="B154">
            <v>619894</v>
          </cell>
          <cell r="C154" t="str">
            <v>LAUNAY PEY Nina</v>
          </cell>
          <cell r="D154">
            <v>1697.79</v>
          </cell>
          <cell r="E154" t="str">
            <v xml:space="preserve"> </v>
          </cell>
          <cell r="F154">
            <v>37497</v>
          </cell>
          <cell r="G154">
            <v>-17</v>
          </cell>
          <cell r="H154" t="str">
            <v>F</v>
          </cell>
          <cell r="J154" t="str">
            <v>ARGENTAN BAYARD</v>
          </cell>
          <cell r="K154" t="str">
            <v/>
          </cell>
          <cell r="L154" t="str">
            <v/>
          </cell>
        </row>
        <row r="155">
          <cell r="A155">
            <v>1016</v>
          </cell>
          <cell r="B155">
            <v>2929974</v>
          </cell>
          <cell r="C155" t="str">
            <v>CARIOU Mathilde</v>
          </cell>
          <cell r="D155">
            <v>1691.55</v>
          </cell>
          <cell r="E155" t="str">
            <v xml:space="preserve"> </v>
          </cell>
          <cell r="F155">
            <v>37273</v>
          </cell>
          <cell r="G155">
            <v>-17</v>
          </cell>
          <cell r="H155" t="str">
            <v>F</v>
          </cell>
          <cell r="J155" t="str">
            <v>TT LOPERHET</v>
          </cell>
          <cell r="K155" t="str">
            <v/>
          </cell>
          <cell r="L155" t="str">
            <v/>
          </cell>
        </row>
        <row r="156">
          <cell r="A156">
            <v>1017</v>
          </cell>
          <cell r="B156">
            <v>4518247</v>
          </cell>
          <cell r="C156" t="str">
            <v>DOMINIQUE Justine</v>
          </cell>
          <cell r="D156">
            <v>1689.17</v>
          </cell>
          <cell r="E156" t="str">
            <v xml:space="preserve"> </v>
          </cell>
          <cell r="F156">
            <v>35941</v>
          </cell>
          <cell r="G156">
            <v>-21</v>
          </cell>
          <cell r="H156" t="str">
            <v>F</v>
          </cell>
          <cell r="J156" t="str">
            <v>AMO.MER TT.</v>
          </cell>
          <cell r="K156" t="str">
            <v/>
          </cell>
          <cell r="L156" t="str">
            <v/>
          </cell>
        </row>
        <row r="157">
          <cell r="A157">
            <v>1018</v>
          </cell>
          <cell r="B157">
            <v>3720982</v>
          </cell>
          <cell r="C157" t="str">
            <v>FASILLEAU Fiona</v>
          </cell>
          <cell r="D157">
            <v>1677.79</v>
          </cell>
          <cell r="E157" t="str">
            <v xml:space="preserve"> </v>
          </cell>
          <cell r="F157">
            <v>37916</v>
          </cell>
          <cell r="G157">
            <v>-16</v>
          </cell>
          <cell r="H157" t="str">
            <v>F</v>
          </cell>
          <cell r="J157" t="str">
            <v>JOUE LES TOURS</v>
          </cell>
          <cell r="K157" t="str">
            <v/>
          </cell>
          <cell r="L157" t="str">
            <v/>
          </cell>
        </row>
        <row r="158">
          <cell r="A158">
            <v>1019</v>
          </cell>
          <cell r="B158" t="str">
            <v>9D1614</v>
          </cell>
          <cell r="C158" t="str">
            <v>FOLIO Colyne</v>
          </cell>
          <cell r="D158">
            <v>1658.05</v>
          </cell>
          <cell r="E158" t="str">
            <v xml:space="preserve"> </v>
          </cell>
          <cell r="F158">
            <v>37177</v>
          </cell>
          <cell r="G158">
            <v>-18</v>
          </cell>
          <cell r="H158" t="str">
            <v>F</v>
          </cell>
          <cell r="J158" t="str">
            <v>NICE CAVIGAL TT</v>
          </cell>
          <cell r="K158" t="str">
            <v/>
          </cell>
          <cell r="L158" t="str">
            <v/>
          </cell>
        </row>
        <row r="159">
          <cell r="A159">
            <v>1020</v>
          </cell>
          <cell r="B159">
            <v>8014689</v>
          </cell>
          <cell r="C159" t="str">
            <v>COLSON Manon</v>
          </cell>
          <cell r="D159">
            <v>1641.55</v>
          </cell>
          <cell r="E159" t="str">
            <v xml:space="preserve"> </v>
          </cell>
          <cell r="F159">
            <v>37012</v>
          </cell>
          <cell r="G159">
            <v>-18</v>
          </cell>
          <cell r="H159" t="str">
            <v>F</v>
          </cell>
          <cell r="J159" t="str">
            <v>ST QUENTIN TT</v>
          </cell>
          <cell r="K159" t="str">
            <v/>
          </cell>
          <cell r="L159" t="str">
            <v/>
          </cell>
        </row>
        <row r="160">
          <cell r="A160">
            <v>1021</v>
          </cell>
          <cell r="B160">
            <v>6717722</v>
          </cell>
          <cell r="C160" t="str">
            <v>MOURA Maeva</v>
          </cell>
          <cell r="D160">
            <v>1629.67</v>
          </cell>
          <cell r="E160" t="str">
            <v xml:space="preserve"> </v>
          </cell>
          <cell r="F160">
            <v>37091</v>
          </cell>
          <cell r="G160">
            <v>-18</v>
          </cell>
          <cell r="H160" t="str">
            <v>F</v>
          </cell>
          <cell r="J160" t="str">
            <v>HAGUENAU TT</v>
          </cell>
          <cell r="K160" t="str">
            <v/>
          </cell>
          <cell r="L160" t="str">
            <v/>
          </cell>
        </row>
        <row r="161">
          <cell r="A161">
            <v>1022</v>
          </cell>
          <cell r="B161">
            <v>6224634</v>
          </cell>
          <cell r="C161" t="str">
            <v>GLEMBA Agathe</v>
          </cell>
          <cell r="D161">
            <v>1620.92</v>
          </cell>
          <cell r="E161" t="str">
            <v xml:space="preserve"> </v>
          </cell>
          <cell r="F161">
            <v>37265</v>
          </cell>
          <cell r="G161">
            <v>-17</v>
          </cell>
          <cell r="H161" t="str">
            <v>F</v>
          </cell>
          <cell r="J161" t="str">
            <v>BETHUNE-B ASTT</v>
          </cell>
          <cell r="K161" t="str">
            <v/>
          </cell>
          <cell r="L161" t="str">
            <v/>
          </cell>
        </row>
        <row r="162">
          <cell r="A162">
            <v>1023</v>
          </cell>
          <cell r="B162">
            <v>9318412</v>
          </cell>
          <cell r="C162" t="str">
            <v>CHAN Crystal</v>
          </cell>
          <cell r="D162">
            <v>1618.92</v>
          </cell>
          <cell r="E162" t="str">
            <v xml:space="preserve"> </v>
          </cell>
          <cell r="F162">
            <v>38631</v>
          </cell>
          <cell r="G162">
            <v>-14</v>
          </cell>
          <cell r="H162" t="str">
            <v>F</v>
          </cell>
          <cell r="J162" t="str">
            <v>VILLEMOMBLE SP</v>
          </cell>
          <cell r="K162" t="str">
            <v/>
          </cell>
          <cell r="L162" t="str">
            <v/>
          </cell>
        </row>
        <row r="163">
          <cell r="A163">
            <v>1024</v>
          </cell>
          <cell r="B163">
            <v>4446326</v>
          </cell>
          <cell r="C163" t="str">
            <v>COURGEON Eva</v>
          </cell>
          <cell r="D163">
            <v>1604.43</v>
          </cell>
          <cell r="E163" t="str">
            <v xml:space="preserve"> </v>
          </cell>
          <cell r="F163">
            <v>38259</v>
          </cell>
          <cell r="G163">
            <v>-15</v>
          </cell>
          <cell r="H163" t="str">
            <v>F</v>
          </cell>
          <cell r="J163" t="str">
            <v>ST MEDARD DOULO</v>
          </cell>
          <cell r="K163" t="str">
            <v/>
          </cell>
          <cell r="L163" t="str">
            <v/>
          </cell>
        </row>
        <row r="164">
          <cell r="A164">
            <v>1025</v>
          </cell>
          <cell r="B164">
            <v>6939195</v>
          </cell>
          <cell r="C164" t="str">
            <v>MELQUIONI Marine</v>
          </cell>
          <cell r="D164">
            <v>1602.54</v>
          </cell>
          <cell r="E164" t="str">
            <v xml:space="preserve"> </v>
          </cell>
          <cell r="F164">
            <v>36540</v>
          </cell>
          <cell r="G164">
            <v>-19</v>
          </cell>
          <cell r="H164" t="str">
            <v>F</v>
          </cell>
          <cell r="J164" t="str">
            <v>AUVR RILLIEUX</v>
          </cell>
          <cell r="K164" t="str">
            <v/>
          </cell>
          <cell r="L164" t="str">
            <v/>
          </cell>
        </row>
        <row r="165">
          <cell r="A165">
            <v>1026</v>
          </cell>
          <cell r="B165">
            <v>5111756</v>
          </cell>
          <cell r="C165" t="str">
            <v>FAILLIOT Lilou</v>
          </cell>
          <cell r="D165">
            <v>1597.42</v>
          </cell>
          <cell r="E165" t="str">
            <v xml:space="preserve"> </v>
          </cell>
          <cell r="F165">
            <v>37546</v>
          </cell>
          <cell r="G165">
            <v>-17</v>
          </cell>
          <cell r="H165" t="str">
            <v>F</v>
          </cell>
          <cell r="J165" t="str">
            <v>CHALONS-EN-C TT</v>
          </cell>
          <cell r="K165" t="str">
            <v/>
          </cell>
          <cell r="L165" t="str">
            <v/>
          </cell>
        </row>
        <row r="166">
          <cell r="A166">
            <v>1027</v>
          </cell>
          <cell r="B166">
            <v>6110064</v>
          </cell>
          <cell r="C166" t="str">
            <v>DE STOPPELEIRE Clea</v>
          </cell>
          <cell r="D166">
            <v>1594.17</v>
          </cell>
          <cell r="E166" t="str">
            <v xml:space="preserve"> </v>
          </cell>
          <cell r="F166">
            <v>38757</v>
          </cell>
          <cell r="G166">
            <v>-13</v>
          </cell>
          <cell r="H166" t="str">
            <v>F</v>
          </cell>
          <cell r="J166" t="str">
            <v>USO MONDEVILLE</v>
          </cell>
          <cell r="K166" t="str">
            <v/>
          </cell>
          <cell r="L166" t="str">
            <v/>
          </cell>
        </row>
        <row r="167">
          <cell r="A167">
            <v>1028</v>
          </cell>
          <cell r="B167">
            <v>9140548</v>
          </cell>
          <cell r="C167" t="str">
            <v>GOUT Emeline</v>
          </cell>
          <cell r="D167">
            <v>1577.29</v>
          </cell>
          <cell r="E167" t="str">
            <v xml:space="preserve"> </v>
          </cell>
          <cell r="F167">
            <v>38367</v>
          </cell>
          <cell r="G167">
            <v>-14</v>
          </cell>
          <cell r="H167" t="str">
            <v>F</v>
          </cell>
          <cell r="J167" t="str">
            <v>IGNY</v>
          </cell>
          <cell r="K167" t="str">
            <v/>
          </cell>
          <cell r="L167" t="str">
            <v/>
          </cell>
        </row>
        <row r="168">
          <cell r="A168">
            <v>1029</v>
          </cell>
          <cell r="B168">
            <v>813678</v>
          </cell>
          <cell r="C168" t="str">
            <v>BELHAIRE Wendy</v>
          </cell>
          <cell r="D168">
            <v>1576.8</v>
          </cell>
          <cell r="E168" t="str">
            <v xml:space="preserve"> </v>
          </cell>
          <cell r="F168">
            <v>37015</v>
          </cell>
          <cell r="G168">
            <v>-18</v>
          </cell>
          <cell r="H168" t="str">
            <v>F</v>
          </cell>
          <cell r="J168" t="str">
            <v>UPCV LE CREUSOT</v>
          </cell>
          <cell r="K168" t="str">
            <v/>
          </cell>
          <cell r="L168" t="str">
            <v/>
          </cell>
        </row>
        <row r="169">
          <cell r="A169">
            <v>1030</v>
          </cell>
          <cell r="B169">
            <v>9530001</v>
          </cell>
          <cell r="C169" t="str">
            <v>DESJAMES Roxane</v>
          </cell>
          <cell r="D169">
            <v>1568.79</v>
          </cell>
          <cell r="E169" t="str">
            <v xml:space="preserve"> </v>
          </cell>
          <cell r="F169">
            <v>36962</v>
          </cell>
          <cell r="G169">
            <v>-18</v>
          </cell>
          <cell r="H169" t="str">
            <v>F</v>
          </cell>
          <cell r="J169" t="str">
            <v>BEAUCHAMP</v>
          </cell>
          <cell r="K169" t="str">
            <v/>
          </cell>
          <cell r="L169" t="str">
            <v/>
          </cell>
        </row>
        <row r="170">
          <cell r="A170">
            <v>1031</v>
          </cell>
          <cell r="B170">
            <v>5955407</v>
          </cell>
          <cell r="C170" t="str">
            <v>GROULT Lucile</v>
          </cell>
          <cell r="D170">
            <v>1565.05</v>
          </cell>
          <cell r="E170" t="str">
            <v xml:space="preserve"> </v>
          </cell>
          <cell r="F170">
            <v>37438</v>
          </cell>
          <cell r="G170">
            <v>-17</v>
          </cell>
          <cell r="H170" t="str">
            <v>F</v>
          </cell>
          <cell r="J170" t="str">
            <v>LYS LM CP</v>
          </cell>
          <cell r="K170" t="str">
            <v/>
          </cell>
          <cell r="L170" t="str">
            <v/>
          </cell>
        </row>
        <row r="171">
          <cell r="A171">
            <v>1032</v>
          </cell>
          <cell r="B171">
            <v>689920</v>
          </cell>
          <cell r="C171" t="str">
            <v>ANCELOT Cécile</v>
          </cell>
          <cell r="D171">
            <v>1563.17</v>
          </cell>
          <cell r="E171" t="str">
            <v xml:space="preserve"> </v>
          </cell>
          <cell r="F171">
            <v>37683</v>
          </cell>
          <cell r="G171">
            <v>-16</v>
          </cell>
          <cell r="H171" t="str">
            <v>F</v>
          </cell>
          <cell r="J171" t="str">
            <v>MULHOUSE TT</v>
          </cell>
          <cell r="K171" t="str">
            <v/>
          </cell>
          <cell r="L171" t="str">
            <v/>
          </cell>
        </row>
        <row r="172">
          <cell r="A172">
            <v>1033</v>
          </cell>
          <cell r="B172">
            <v>7216514</v>
          </cell>
          <cell r="C172" t="str">
            <v>BEAUDRON Clara</v>
          </cell>
          <cell r="D172">
            <v>1562.43</v>
          </cell>
          <cell r="E172" t="str">
            <v xml:space="preserve"> </v>
          </cell>
          <cell r="F172">
            <v>38436</v>
          </cell>
          <cell r="G172">
            <v>-14</v>
          </cell>
          <cell r="H172" t="str">
            <v>F</v>
          </cell>
          <cell r="J172" t="str">
            <v>LE MANS SARTHE</v>
          </cell>
          <cell r="K172" t="str">
            <v/>
          </cell>
          <cell r="L172" t="str">
            <v/>
          </cell>
        </row>
        <row r="173">
          <cell r="A173">
            <v>1034</v>
          </cell>
          <cell r="B173">
            <v>5321615</v>
          </cell>
          <cell r="C173" t="str">
            <v>CHARIL Anaïs</v>
          </cell>
          <cell r="D173">
            <v>1552.42</v>
          </cell>
          <cell r="E173" t="str">
            <v xml:space="preserve"> </v>
          </cell>
          <cell r="F173">
            <v>37082</v>
          </cell>
          <cell r="G173">
            <v>-18</v>
          </cell>
          <cell r="H173" t="str">
            <v>F</v>
          </cell>
          <cell r="J173" t="str">
            <v>MONTJEAN TT</v>
          </cell>
          <cell r="K173" t="str">
            <v/>
          </cell>
          <cell r="L173" t="str">
            <v/>
          </cell>
        </row>
        <row r="174">
          <cell r="A174">
            <v>1035</v>
          </cell>
          <cell r="B174" t="str">
            <v>9D2830</v>
          </cell>
          <cell r="C174" t="str">
            <v>JALIM Nandeshwaree</v>
          </cell>
          <cell r="D174">
            <v>1549.17</v>
          </cell>
          <cell r="E174" t="str">
            <v xml:space="preserve"> </v>
          </cell>
          <cell r="F174">
            <v>37020</v>
          </cell>
          <cell r="G174">
            <v>-18</v>
          </cell>
          <cell r="H174" t="str">
            <v>F</v>
          </cell>
          <cell r="J174" t="str">
            <v>NIMES ASPC</v>
          </cell>
          <cell r="K174" t="str">
            <v/>
          </cell>
          <cell r="L174" t="str">
            <v/>
          </cell>
        </row>
        <row r="175">
          <cell r="A175">
            <v>1036</v>
          </cell>
          <cell r="B175">
            <v>9442756</v>
          </cell>
          <cell r="C175" t="str">
            <v>DAYCARD FLEURY Angeline</v>
          </cell>
          <cell r="D175">
            <v>1543.79</v>
          </cell>
          <cell r="E175" t="str">
            <v xml:space="preserve"> </v>
          </cell>
          <cell r="F175">
            <v>37618</v>
          </cell>
          <cell r="G175">
            <v>-17</v>
          </cell>
          <cell r="H175" t="str">
            <v>F</v>
          </cell>
          <cell r="J175" t="str">
            <v>ST MAURICE TT</v>
          </cell>
          <cell r="K175" t="str">
            <v/>
          </cell>
          <cell r="L175" t="str">
            <v/>
          </cell>
        </row>
        <row r="176">
          <cell r="A176">
            <v>1037</v>
          </cell>
          <cell r="B176">
            <v>6313062</v>
          </cell>
          <cell r="C176" t="str">
            <v>DEMOULIN Andréa</v>
          </cell>
          <cell r="D176">
            <v>1543.05</v>
          </cell>
          <cell r="E176" t="str">
            <v xml:space="preserve"> </v>
          </cell>
          <cell r="F176">
            <v>36990</v>
          </cell>
          <cell r="G176">
            <v>-18</v>
          </cell>
          <cell r="H176" t="str">
            <v>F</v>
          </cell>
          <cell r="J176" t="str">
            <v>E. CEYRAT</v>
          </cell>
          <cell r="K176" t="str">
            <v/>
          </cell>
          <cell r="L176" t="str">
            <v/>
          </cell>
        </row>
        <row r="177">
          <cell r="A177">
            <v>1038</v>
          </cell>
          <cell r="B177">
            <v>3012414</v>
          </cell>
          <cell r="C177" t="str">
            <v>DURELLO Aurore</v>
          </cell>
          <cell r="D177">
            <v>1537.92</v>
          </cell>
          <cell r="E177" t="str">
            <v xml:space="preserve"> </v>
          </cell>
          <cell r="F177">
            <v>37062</v>
          </cell>
          <cell r="G177">
            <v>-18</v>
          </cell>
          <cell r="H177" t="str">
            <v>F</v>
          </cell>
          <cell r="J177" t="str">
            <v>ST CHRISTOL LEZ</v>
          </cell>
          <cell r="K177" t="str">
            <v/>
          </cell>
          <cell r="L177" t="str">
            <v/>
          </cell>
        </row>
        <row r="178">
          <cell r="A178">
            <v>1039</v>
          </cell>
          <cell r="B178">
            <v>7876226</v>
          </cell>
          <cell r="C178" t="str">
            <v>KAPLUN Yeva</v>
          </cell>
          <cell r="D178">
            <v>1525.67</v>
          </cell>
          <cell r="E178" t="str">
            <v xml:space="preserve"> </v>
          </cell>
          <cell r="F178">
            <v>37114</v>
          </cell>
          <cell r="G178">
            <v>-18</v>
          </cell>
          <cell r="H178" t="str">
            <v>F</v>
          </cell>
          <cell r="J178" t="str">
            <v>CHALONS-EN-C TT</v>
          </cell>
          <cell r="K178" t="str">
            <v/>
          </cell>
          <cell r="L178" t="str">
            <v/>
          </cell>
        </row>
        <row r="179">
          <cell r="A179">
            <v>1040</v>
          </cell>
          <cell r="B179">
            <v>8610108</v>
          </cell>
          <cell r="C179" t="str">
            <v>MARTIN Lucie</v>
          </cell>
          <cell r="D179">
            <v>1508.29</v>
          </cell>
          <cell r="E179" t="str">
            <v xml:space="preserve"> </v>
          </cell>
          <cell r="F179">
            <v>37966</v>
          </cell>
          <cell r="G179">
            <v>-16</v>
          </cell>
          <cell r="H179" t="str">
            <v>F</v>
          </cell>
          <cell r="J179" t="str">
            <v>JOUE LES TOURS</v>
          </cell>
          <cell r="K179" t="str">
            <v/>
          </cell>
          <cell r="L179" t="str">
            <v/>
          </cell>
        </row>
        <row r="180">
          <cell r="A180">
            <v>1041</v>
          </cell>
          <cell r="B180">
            <v>2928212</v>
          </cell>
          <cell r="C180" t="str">
            <v>MENESGUEN Adèle</v>
          </cell>
          <cell r="D180">
            <v>1508.29</v>
          </cell>
          <cell r="E180" t="str">
            <v xml:space="preserve"> </v>
          </cell>
          <cell r="F180">
            <v>37879</v>
          </cell>
          <cell r="G180">
            <v>-16</v>
          </cell>
          <cell r="H180" t="str">
            <v>F</v>
          </cell>
          <cell r="J180" t="str">
            <v>LANDERNEAU TT</v>
          </cell>
          <cell r="K180" t="str">
            <v/>
          </cell>
          <cell r="L180" t="str">
            <v/>
          </cell>
        </row>
        <row r="181">
          <cell r="A181">
            <v>1042</v>
          </cell>
          <cell r="B181">
            <v>3010128</v>
          </cell>
          <cell r="C181" t="str">
            <v>GRAZIOLI Kenza</v>
          </cell>
          <cell r="D181">
            <v>1499.44</v>
          </cell>
          <cell r="E181" t="str">
            <v xml:space="preserve"> </v>
          </cell>
          <cell r="F181">
            <v>36621</v>
          </cell>
          <cell r="G181">
            <v>-19</v>
          </cell>
          <cell r="H181" t="str">
            <v>F</v>
          </cell>
          <cell r="J181" t="str">
            <v>NIMES ASPC</v>
          </cell>
          <cell r="K181" t="str">
            <v/>
          </cell>
          <cell r="L181" t="str">
            <v/>
          </cell>
        </row>
        <row r="182">
          <cell r="A182">
            <v>1043</v>
          </cell>
          <cell r="B182">
            <v>5322851</v>
          </cell>
          <cell r="C182" t="str">
            <v>HAUZERAY Lia</v>
          </cell>
          <cell r="D182">
            <v>1497.17</v>
          </cell>
          <cell r="E182" t="str">
            <v xml:space="preserve"> </v>
          </cell>
          <cell r="F182">
            <v>38167</v>
          </cell>
          <cell r="G182">
            <v>-15</v>
          </cell>
          <cell r="H182" t="str">
            <v>F</v>
          </cell>
          <cell r="J182" t="str">
            <v>LAVAL F.A.</v>
          </cell>
          <cell r="K182" t="str">
            <v/>
          </cell>
          <cell r="L182" t="str">
            <v/>
          </cell>
        </row>
        <row r="183">
          <cell r="A183">
            <v>1044</v>
          </cell>
          <cell r="B183">
            <v>9137503</v>
          </cell>
          <cell r="C183" t="str">
            <v>LAURANT Marine</v>
          </cell>
          <cell r="D183">
            <v>1495.17</v>
          </cell>
          <cell r="E183" t="str">
            <v xml:space="preserve"> </v>
          </cell>
          <cell r="F183">
            <v>36982</v>
          </cell>
          <cell r="G183">
            <v>-18</v>
          </cell>
          <cell r="H183" t="str">
            <v>F</v>
          </cell>
          <cell r="J183" t="str">
            <v>IGNY</v>
          </cell>
          <cell r="K183" t="str">
            <v/>
          </cell>
          <cell r="L183" t="str">
            <v/>
          </cell>
        </row>
        <row r="184">
          <cell r="A184">
            <v>1045</v>
          </cell>
          <cell r="B184">
            <v>6110047</v>
          </cell>
          <cell r="C184" t="str">
            <v>ROBBES Jeanne</v>
          </cell>
          <cell r="D184">
            <v>1493.17</v>
          </cell>
          <cell r="E184" t="str">
            <v xml:space="preserve"> </v>
          </cell>
          <cell r="F184">
            <v>38412</v>
          </cell>
          <cell r="G184">
            <v>-14</v>
          </cell>
          <cell r="H184" t="str">
            <v>F</v>
          </cell>
          <cell r="J184" t="str">
            <v>USO MONDEVILLE</v>
          </cell>
          <cell r="K184" t="str">
            <v/>
          </cell>
          <cell r="L184" t="str">
            <v/>
          </cell>
        </row>
        <row r="185">
          <cell r="A185">
            <v>1046</v>
          </cell>
          <cell r="B185">
            <v>8611178</v>
          </cell>
          <cell r="C185" t="str">
            <v>RICHARD Margaux</v>
          </cell>
          <cell r="D185">
            <v>1485.55</v>
          </cell>
          <cell r="E185" t="str">
            <v xml:space="preserve"> </v>
          </cell>
          <cell r="F185">
            <v>38223</v>
          </cell>
          <cell r="G185">
            <v>-15</v>
          </cell>
          <cell r="H185" t="str">
            <v>F</v>
          </cell>
          <cell r="J185" t="str">
            <v>POITIERS TTACC</v>
          </cell>
          <cell r="K185" t="str">
            <v/>
          </cell>
          <cell r="L185" t="str">
            <v/>
          </cell>
        </row>
        <row r="186">
          <cell r="A186">
            <v>1047</v>
          </cell>
          <cell r="B186">
            <v>6724065</v>
          </cell>
          <cell r="C186" t="str">
            <v>MINNI Lea</v>
          </cell>
          <cell r="D186">
            <v>1478.17</v>
          </cell>
          <cell r="E186" t="str">
            <v xml:space="preserve"> </v>
          </cell>
          <cell r="F186">
            <v>38884</v>
          </cell>
          <cell r="G186">
            <v>-13</v>
          </cell>
          <cell r="H186" t="str">
            <v>F</v>
          </cell>
          <cell r="J186" t="str">
            <v>SCHILTIGHEIM SU</v>
          </cell>
          <cell r="K186" t="str">
            <v/>
          </cell>
          <cell r="L186" t="str">
            <v/>
          </cell>
        </row>
        <row r="187">
          <cell r="A187">
            <v>1048</v>
          </cell>
          <cell r="B187">
            <v>1420295</v>
          </cell>
          <cell r="C187" t="str">
            <v>DOUINE Maya</v>
          </cell>
          <cell r="D187">
            <v>1475.67</v>
          </cell>
          <cell r="E187" t="str">
            <v xml:space="preserve"> </v>
          </cell>
          <cell r="F187">
            <v>38830</v>
          </cell>
          <cell r="G187">
            <v>-13</v>
          </cell>
          <cell r="H187" t="str">
            <v>F</v>
          </cell>
          <cell r="J187" t="str">
            <v>USO MONDEVILLE</v>
          </cell>
          <cell r="K187" t="str">
            <v/>
          </cell>
          <cell r="L187" t="str">
            <v/>
          </cell>
        </row>
        <row r="188">
          <cell r="A188">
            <v>1049</v>
          </cell>
          <cell r="B188">
            <v>4442377</v>
          </cell>
          <cell r="C188" t="str">
            <v>VALLEE Emma</v>
          </cell>
          <cell r="D188">
            <v>1472.17</v>
          </cell>
          <cell r="E188" t="str">
            <v xml:space="preserve"> </v>
          </cell>
          <cell r="F188">
            <v>38559</v>
          </cell>
          <cell r="G188">
            <v>-14</v>
          </cell>
          <cell r="H188" t="str">
            <v>F</v>
          </cell>
          <cell r="J188" t="str">
            <v>ST JULIEN TT</v>
          </cell>
          <cell r="K188" t="str">
            <v/>
          </cell>
          <cell r="L188" t="str">
            <v/>
          </cell>
        </row>
        <row r="189">
          <cell r="A189">
            <v>1050</v>
          </cell>
          <cell r="B189">
            <v>5013160</v>
          </cell>
          <cell r="C189" t="str">
            <v>ROSSETTO Audrey</v>
          </cell>
          <cell r="D189">
            <v>1467.8</v>
          </cell>
          <cell r="E189" t="str">
            <v xml:space="preserve"> </v>
          </cell>
          <cell r="F189">
            <v>34527</v>
          </cell>
          <cell r="G189">
            <v>-40</v>
          </cell>
          <cell r="H189" t="str">
            <v>F</v>
          </cell>
          <cell r="J189" t="str">
            <v>ST PAIR BRICQUE</v>
          </cell>
          <cell r="K189" t="str">
            <v/>
          </cell>
          <cell r="L189" t="str">
            <v/>
          </cell>
        </row>
        <row r="190">
          <cell r="A190">
            <v>1051</v>
          </cell>
          <cell r="B190">
            <v>2930329</v>
          </cell>
          <cell r="C190" t="str">
            <v>MICHEL Clémence</v>
          </cell>
          <cell r="D190">
            <v>1459.68</v>
          </cell>
          <cell r="E190" t="str">
            <v xml:space="preserve"> </v>
          </cell>
          <cell r="F190">
            <v>37951</v>
          </cell>
          <cell r="G190">
            <v>-16</v>
          </cell>
          <cell r="H190" t="str">
            <v>F</v>
          </cell>
          <cell r="J190" t="str">
            <v>TT LOPERHET</v>
          </cell>
          <cell r="K190" t="str">
            <v/>
          </cell>
          <cell r="L190" t="str">
            <v/>
          </cell>
        </row>
        <row r="191">
          <cell r="A191">
            <v>1052</v>
          </cell>
          <cell r="B191">
            <v>112981</v>
          </cell>
          <cell r="C191" t="str">
            <v>POURSINE Morgane</v>
          </cell>
          <cell r="D191">
            <v>1445.67</v>
          </cell>
          <cell r="E191" t="str">
            <v xml:space="preserve"> </v>
          </cell>
          <cell r="F191">
            <v>37570</v>
          </cell>
          <cell r="G191">
            <v>-17</v>
          </cell>
          <cell r="H191" t="str">
            <v>F</v>
          </cell>
          <cell r="J191" t="str">
            <v>LEZIGNAN CORBIE</v>
          </cell>
          <cell r="K191" t="str">
            <v/>
          </cell>
          <cell r="L191" t="str">
            <v/>
          </cell>
        </row>
        <row r="192">
          <cell r="A192">
            <v>1053</v>
          </cell>
          <cell r="B192">
            <v>3826925</v>
          </cell>
          <cell r="C192" t="str">
            <v>IORI Margot</v>
          </cell>
          <cell r="D192">
            <v>1438.92</v>
          </cell>
          <cell r="E192" t="str">
            <v xml:space="preserve"> </v>
          </cell>
          <cell r="F192">
            <v>38515</v>
          </cell>
          <cell r="G192">
            <v>-14</v>
          </cell>
          <cell r="H192" t="str">
            <v>F</v>
          </cell>
          <cell r="J192" t="str">
            <v>ST JEAN BOURNAY</v>
          </cell>
          <cell r="K192" t="str">
            <v/>
          </cell>
          <cell r="L192" t="str">
            <v/>
          </cell>
        </row>
        <row r="193">
          <cell r="A193">
            <v>1054</v>
          </cell>
          <cell r="B193">
            <v>2930330</v>
          </cell>
          <cell r="C193" t="str">
            <v>PERCHOC Léonie</v>
          </cell>
          <cell r="D193">
            <v>1436.42</v>
          </cell>
          <cell r="E193" t="str">
            <v xml:space="preserve"> </v>
          </cell>
          <cell r="F193">
            <v>38087</v>
          </cell>
          <cell r="G193">
            <v>-15</v>
          </cell>
          <cell r="H193" t="str">
            <v>F</v>
          </cell>
          <cell r="J193" t="str">
            <v>TT LOPERHET</v>
          </cell>
          <cell r="K193" t="str">
            <v/>
          </cell>
          <cell r="L193" t="str">
            <v/>
          </cell>
        </row>
        <row r="194">
          <cell r="A194">
            <v>1055</v>
          </cell>
          <cell r="B194">
            <v>5725072</v>
          </cell>
          <cell r="C194" t="str">
            <v>KOCH Julia</v>
          </cell>
          <cell r="D194">
            <v>1427.55</v>
          </cell>
          <cell r="E194" t="str">
            <v xml:space="preserve"> </v>
          </cell>
          <cell r="F194">
            <v>38106</v>
          </cell>
          <cell r="G194">
            <v>-15</v>
          </cell>
          <cell r="H194" t="str">
            <v>F</v>
          </cell>
          <cell r="J194" t="str">
            <v>METZ TT</v>
          </cell>
          <cell r="K194" t="str">
            <v/>
          </cell>
          <cell r="L194" t="str">
            <v/>
          </cell>
        </row>
        <row r="195">
          <cell r="A195">
            <v>1056</v>
          </cell>
          <cell r="B195">
            <v>7519679</v>
          </cell>
          <cell r="C195" t="str">
            <v>BOUSSARIE Nina</v>
          </cell>
          <cell r="D195">
            <v>1418.68</v>
          </cell>
          <cell r="E195" t="str">
            <v xml:space="preserve"> </v>
          </cell>
          <cell r="F195">
            <v>36260</v>
          </cell>
          <cell r="G195">
            <v>-20</v>
          </cell>
          <cell r="H195" t="str">
            <v>F</v>
          </cell>
          <cell r="J195" t="str">
            <v>JUMP</v>
          </cell>
          <cell r="K195" t="str">
            <v/>
          </cell>
          <cell r="L195" t="str">
            <v/>
          </cell>
        </row>
        <row r="196">
          <cell r="A196">
            <v>1057</v>
          </cell>
          <cell r="B196">
            <v>3724759</v>
          </cell>
          <cell r="C196" t="str">
            <v>LATOUR Héloise</v>
          </cell>
          <cell r="D196">
            <v>1416.92</v>
          </cell>
          <cell r="E196" t="str">
            <v xml:space="preserve"> </v>
          </cell>
          <cell r="F196">
            <v>38287</v>
          </cell>
          <cell r="G196">
            <v>-15</v>
          </cell>
          <cell r="H196" t="str">
            <v>F</v>
          </cell>
          <cell r="J196" t="str">
            <v>4S TOURS T.T.</v>
          </cell>
          <cell r="K196" t="str">
            <v/>
          </cell>
          <cell r="L196" t="str">
            <v/>
          </cell>
        </row>
        <row r="197">
          <cell r="A197">
            <v>1058</v>
          </cell>
          <cell r="B197">
            <v>5953737</v>
          </cell>
          <cell r="C197" t="str">
            <v>BAELDE Eleonore</v>
          </cell>
          <cell r="D197">
            <v>1415.17</v>
          </cell>
          <cell r="E197" t="str">
            <v xml:space="preserve"> </v>
          </cell>
          <cell r="F197">
            <v>37487</v>
          </cell>
          <cell r="G197">
            <v>-17</v>
          </cell>
          <cell r="H197" t="str">
            <v>F</v>
          </cell>
          <cell r="J197" t="str">
            <v>NEUVILL/FERRAIN</v>
          </cell>
          <cell r="K197" t="str">
            <v/>
          </cell>
          <cell r="L197" t="str">
            <v/>
          </cell>
        </row>
        <row r="198">
          <cell r="A198">
            <v>1059</v>
          </cell>
          <cell r="B198">
            <v>5323428</v>
          </cell>
          <cell r="C198" t="str">
            <v>GUERIN Jade</v>
          </cell>
          <cell r="D198">
            <v>1398.92</v>
          </cell>
          <cell r="E198" t="str">
            <v xml:space="preserve"> </v>
          </cell>
          <cell r="F198">
            <v>38266</v>
          </cell>
          <cell r="G198">
            <v>-15</v>
          </cell>
          <cell r="H198" t="str">
            <v>F</v>
          </cell>
          <cell r="J198" t="str">
            <v>LAVAL F.A.</v>
          </cell>
          <cell r="K198" t="str">
            <v/>
          </cell>
          <cell r="L198" t="str">
            <v/>
          </cell>
        </row>
        <row r="199">
          <cell r="A199">
            <v>1060</v>
          </cell>
          <cell r="B199">
            <v>5962330</v>
          </cell>
          <cell r="C199" t="str">
            <v>BELACHE Melissa</v>
          </cell>
          <cell r="D199">
            <v>1390.67</v>
          </cell>
          <cell r="E199" t="str">
            <v xml:space="preserve"> </v>
          </cell>
          <cell r="F199">
            <v>38159</v>
          </cell>
          <cell r="G199">
            <v>-15</v>
          </cell>
          <cell r="H199" t="str">
            <v>F</v>
          </cell>
          <cell r="J199" t="str">
            <v>NEUVILL/FERRAIN</v>
          </cell>
          <cell r="K199" t="str">
            <v/>
          </cell>
          <cell r="L199" t="str">
            <v/>
          </cell>
        </row>
        <row r="200">
          <cell r="A200">
            <v>1061</v>
          </cell>
          <cell r="B200">
            <v>9227417</v>
          </cell>
          <cell r="C200" t="str">
            <v>HANIN Aurelie</v>
          </cell>
          <cell r="D200">
            <v>1366.8</v>
          </cell>
          <cell r="E200" t="str">
            <v xml:space="preserve"> </v>
          </cell>
          <cell r="F200">
            <v>34142</v>
          </cell>
          <cell r="G200">
            <v>-40</v>
          </cell>
          <cell r="H200" t="str">
            <v>F</v>
          </cell>
          <cell r="J200" t="str">
            <v>BOULOGNE BILLAN</v>
          </cell>
          <cell r="K200" t="str">
            <v/>
          </cell>
          <cell r="L200" t="str">
            <v/>
          </cell>
        </row>
        <row r="201">
          <cell r="A201">
            <v>1062</v>
          </cell>
          <cell r="B201">
            <v>845415</v>
          </cell>
          <cell r="C201" t="str">
            <v>MARHUENDA Louna</v>
          </cell>
          <cell r="D201">
            <v>1347.55</v>
          </cell>
          <cell r="E201" t="str">
            <v xml:space="preserve"> </v>
          </cell>
          <cell r="F201">
            <v>36329</v>
          </cell>
          <cell r="G201">
            <v>-20</v>
          </cell>
          <cell r="H201" t="str">
            <v>F</v>
          </cell>
          <cell r="J201" t="str">
            <v>PPC SORGUAIS</v>
          </cell>
          <cell r="K201" t="str">
            <v/>
          </cell>
          <cell r="L201" t="str">
            <v/>
          </cell>
        </row>
        <row r="202">
          <cell r="A202">
            <v>1063</v>
          </cell>
          <cell r="B202">
            <v>9529154</v>
          </cell>
          <cell r="C202" t="str">
            <v>BARTHELEMI Victoire</v>
          </cell>
          <cell r="D202">
            <v>1331.8</v>
          </cell>
          <cell r="E202" t="str">
            <v xml:space="preserve"> </v>
          </cell>
          <cell r="F202">
            <v>38016</v>
          </cell>
          <cell r="G202">
            <v>-15</v>
          </cell>
          <cell r="H202" t="str">
            <v>F</v>
          </cell>
          <cell r="J202" t="str">
            <v>BEAUCHAMP</v>
          </cell>
          <cell r="K202" t="str">
            <v/>
          </cell>
          <cell r="L202" t="str">
            <v/>
          </cell>
        </row>
        <row r="203">
          <cell r="A203">
            <v>1064</v>
          </cell>
          <cell r="B203">
            <v>106215</v>
          </cell>
          <cell r="C203" t="str">
            <v>DESCAMPS Julia</v>
          </cell>
          <cell r="D203">
            <v>1327.17</v>
          </cell>
          <cell r="E203" t="str">
            <v xml:space="preserve"> </v>
          </cell>
          <cell r="F203">
            <v>37118</v>
          </cell>
          <cell r="G203">
            <v>-18</v>
          </cell>
          <cell r="H203" t="str">
            <v>F</v>
          </cell>
          <cell r="J203" t="str">
            <v>TROYES OS-NOES</v>
          </cell>
          <cell r="K203" t="str">
            <v/>
          </cell>
          <cell r="L203" t="str">
            <v/>
          </cell>
        </row>
        <row r="204">
          <cell r="A204">
            <v>1065</v>
          </cell>
          <cell r="B204">
            <v>3826589</v>
          </cell>
          <cell r="C204" t="str">
            <v>TRANCHAND Emma</v>
          </cell>
          <cell r="D204">
            <v>1326.67</v>
          </cell>
          <cell r="E204" t="str">
            <v xml:space="preserve"> </v>
          </cell>
          <cell r="F204">
            <v>38213</v>
          </cell>
          <cell r="G204">
            <v>-15</v>
          </cell>
          <cell r="H204" t="str">
            <v>F</v>
          </cell>
          <cell r="J204" t="str">
            <v>BOURGOIN JALLIE</v>
          </cell>
          <cell r="K204" t="str">
            <v/>
          </cell>
          <cell r="L204" t="str">
            <v/>
          </cell>
        </row>
        <row r="205">
          <cell r="A205">
            <v>1066</v>
          </cell>
          <cell r="B205">
            <v>4111542</v>
          </cell>
          <cell r="C205" t="str">
            <v>ZHOU Qi</v>
          </cell>
          <cell r="D205">
            <v>1319.29</v>
          </cell>
          <cell r="E205" t="str">
            <v xml:space="preserve"> </v>
          </cell>
          <cell r="F205">
            <v>38263</v>
          </cell>
          <cell r="G205">
            <v>-15</v>
          </cell>
          <cell r="H205" t="str">
            <v>F</v>
          </cell>
          <cell r="J205" t="str">
            <v>CTTCMM</v>
          </cell>
          <cell r="K205" t="str">
            <v/>
          </cell>
          <cell r="L205" t="str">
            <v/>
          </cell>
        </row>
        <row r="206">
          <cell r="A206">
            <v>1067</v>
          </cell>
          <cell r="B206" t="str">
            <v>0210040</v>
          </cell>
          <cell r="C206" t="str">
            <v>PUCHAUX Noa</v>
          </cell>
          <cell r="D206">
            <v>1310.55</v>
          </cell>
          <cell r="E206" t="str">
            <v xml:space="preserve"> </v>
          </cell>
          <cell r="F206">
            <v>37338</v>
          </cell>
          <cell r="G206">
            <v>-17</v>
          </cell>
          <cell r="H206" t="str">
            <v>F</v>
          </cell>
          <cell r="J206" t="str">
            <v>ST QUENTIN TT</v>
          </cell>
          <cell r="K206" t="str">
            <v/>
          </cell>
          <cell r="L206" t="str">
            <v/>
          </cell>
        </row>
        <row r="207">
          <cell r="A207">
            <v>1068</v>
          </cell>
          <cell r="B207">
            <v>5963823</v>
          </cell>
          <cell r="C207" t="str">
            <v>BETRANCOURT Perrine</v>
          </cell>
          <cell r="D207">
            <v>1303.93</v>
          </cell>
          <cell r="E207" t="str">
            <v xml:space="preserve"> </v>
          </cell>
          <cell r="F207">
            <v>38985</v>
          </cell>
          <cell r="G207">
            <v>-13</v>
          </cell>
          <cell r="H207" t="str">
            <v>F</v>
          </cell>
          <cell r="J207" t="str">
            <v>BRUILLE CTT</v>
          </cell>
          <cell r="K207" t="str">
            <v/>
          </cell>
          <cell r="L207" t="str">
            <v/>
          </cell>
        </row>
        <row r="208">
          <cell r="A208">
            <v>1069</v>
          </cell>
          <cell r="B208">
            <v>7862661</v>
          </cell>
          <cell r="C208" t="str">
            <v>HUYNH Jade</v>
          </cell>
          <cell r="D208">
            <v>1291.3</v>
          </cell>
          <cell r="E208" t="str">
            <v xml:space="preserve"> </v>
          </cell>
          <cell r="F208">
            <v>39410</v>
          </cell>
          <cell r="G208">
            <v>-12</v>
          </cell>
          <cell r="H208" t="str">
            <v>F</v>
          </cell>
          <cell r="J208" t="str">
            <v>SARTROUVILLOIS</v>
          </cell>
          <cell r="K208" t="str">
            <v/>
          </cell>
          <cell r="L208" t="str">
            <v/>
          </cell>
        </row>
        <row r="209">
          <cell r="A209">
            <v>1070</v>
          </cell>
          <cell r="B209">
            <v>396037</v>
          </cell>
          <cell r="C209" t="str">
            <v>PIRET Miantsa</v>
          </cell>
          <cell r="D209">
            <v>1283.17</v>
          </cell>
          <cell r="E209" t="str">
            <v xml:space="preserve"> </v>
          </cell>
          <cell r="F209">
            <v>38260</v>
          </cell>
          <cell r="G209">
            <v>-15</v>
          </cell>
          <cell r="H209" t="str">
            <v>F</v>
          </cell>
          <cell r="J209" t="str">
            <v>4S TOURS T.T.</v>
          </cell>
          <cell r="K209" t="str">
            <v/>
          </cell>
          <cell r="L209" t="str">
            <v/>
          </cell>
        </row>
        <row r="210">
          <cell r="A210">
            <v>1071</v>
          </cell>
          <cell r="B210">
            <v>7520253</v>
          </cell>
          <cell r="C210" t="str">
            <v>COLLINET Clara</v>
          </cell>
          <cell r="D210">
            <v>1277.92</v>
          </cell>
          <cell r="E210" t="str">
            <v xml:space="preserve"> </v>
          </cell>
          <cell r="F210">
            <v>38994</v>
          </cell>
          <cell r="G210">
            <v>-13</v>
          </cell>
          <cell r="H210" t="str">
            <v>F</v>
          </cell>
          <cell r="J210" t="str">
            <v>Esp. REUILLY</v>
          </cell>
          <cell r="K210" t="str">
            <v/>
          </cell>
          <cell r="L210" t="str">
            <v/>
          </cell>
        </row>
        <row r="211">
          <cell r="A211">
            <v>1072</v>
          </cell>
          <cell r="B211">
            <v>6221642</v>
          </cell>
          <cell r="C211" t="str">
            <v>FARCY Marine</v>
          </cell>
          <cell r="D211">
            <v>1274.8</v>
          </cell>
          <cell r="E211" t="str">
            <v xml:space="preserve"> </v>
          </cell>
          <cell r="F211">
            <v>38596</v>
          </cell>
          <cell r="G211">
            <v>-14</v>
          </cell>
          <cell r="H211" t="str">
            <v>F</v>
          </cell>
          <cell r="J211" t="str">
            <v>BETHUNE-B ASTT</v>
          </cell>
          <cell r="K211" t="str">
            <v/>
          </cell>
          <cell r="L211" t="str">
            <v/>
          </cell>
        </row>
        <row r="212">
          <cell r="A212">
            <v>1073</v>
          </cell>
          <cell r="B212">
            <v>5111419</v>
          </cell>
          <cell r="C212" t="str">
            <v>DEMARIN Fanny</v>
          </cell>
          <cell r="D212">
            <v>1273.8</v>
          </cell>
          <cell r="E212" t="str">
            <v xml:space="preserve"> </v>
          </cell>
          <cell r="F212">
            <v>37994</v>
          </cell>
          <cell r="G212">
            <v>-15</v>
          </cell>
          <cell r="H212" t="str">
            <v>F</v>
          </cell>
          <cell r="J212" t="str">
            <v>CHALONS-EN-C TT</v>
          </cell>
          <cell r="K212" t="str">
            <v/>
          </cell>
          <cell r="L212" t="str">
            <v/>
          </cell>
        </row>
        <row r="213">
          <cell r="A213">
            <v>1074</v>
          </cell>
          <cell r="B213">
            <v>5429859</v>
          </cell>
          <cell r="C213" t="str">
            <v>PUJOL Elise</v>
          </cell>
          <cell r="D213">
            <v>1262.17</v>
          </cell>
          <cell r="E213" t="str">
            <v xml:space="preserve"> </v>
          </cell>
          <cell r="F213">
            <v>39231</v>
          </cell>
          <cell r="G213">
            <v>-12</v>
          </cell>
          <cell r="H213" t="str">
            <v>F</v>
          </cell>
          <cell r="J213" t="str">
            <v>NEUVES MAISONS</v>
          </cell>
          <cell r="K213" t="str">
            <v/>
          </cell>
          <cell r="L213" t="str">
            <v/>
          </cell>
        </row>
        <row r="214">
          <cell r="A214">
            <v>1075</v>
          </cell>
          <cell r="B214">
            <v>5424258</v>
          </cell>
          <cell r="C214" t="str">
            <v>BOURG Roxane</v>
          </cell>
          <cell r="D214">
            <v>1261.3</v>
          </cell>
          <cell r="E214" t="str">
            <v xml:space="preserve"> </v>
          </cell>
          <cell r="F214">
            <v>37639</v>
          </cell>
          <cell r="G214">
            <v>-16</v>
          </cell>
          <cell r="H214" t="str">
            <v>F</v>
          </cell>
          <cell r="J214" t="str">
            <v>NICE CAVIGAL TT</v>
          </cell>
          <cell r="K214" t="str">
            <v/>
          </cell>
          <cell r="L214" t="str">
            <v/>
          </cell>
        </row>
        <row r="215">
          <cell r="A215">
            <v>1076</v>
          </cell>
          <cell r="B215" t="str">
            <v>0613568</v>
          </cell>
          <cell r="C215" t="str">
            <v>MENAR Celia</v>
          </cell>
          <cell r="D215">
            <v>1255.92</v>
          </cell>
          <cell r="E215" t="str">
            <v xml:space="preserve"> </v>
          </cell>
          <cell r="F215">
            <v>37019</v>
          </cell>
          <cell r="G215">
            <v>-18</v>
          </cell>
          <cell r="H215" t="str">
            <v>F</v>
          </cell>
          <cell r="J215" t="str">
            <v>NICE CAVIGAL TT</v>
          </cell>
          <cell r="K215" t="str">
            <v/>
          </cell>
          <cell r="L215" t="str">
            <v/>
          </cell>
        </row>
        <row r="216">
          <cell r="A216">
            <v>1077</v>
          </cell>
          <cell r="B216">
            <v>6942566</v>
          </cell>
          <cell r="C216" t="str">
            <v>AVEZOU Agathe</v>
          </cell>
          <cell r="D216">
            <v>1251.92</v>
          </cell>
          <cell r="E216" t="str">
            <v xml:space="preserve"> </v>
          </cell>
          <cell r="F216">
            <v>38858</v>
          </cell>
          <cell r="G216">
            <v>-13</v>
          </cell>
          <cell r="H216" t="str">
            <v>F</v>
          </cell>
          <cell r="J216" t="str">
            <v>LYON 7 TTG</v>
          </cell>
          <cell r="K216" t="str">
            <v/>
          </cell>
          <cell r="L216" t="str">
            <v/>
          </cell>
        </row>
        <row r="217">
          <cell r="A217">
            <v>1078</v>
          </cell>
          <cell r="B217">
            <v>5726639</v>
          </cell>
          <cell r="C217" t="str">
            <v>BRENYK Eva</v>
          </cell>
          <cell r="D217">
            <v>1233.55</v>
          </cell>
          <cell r="E217" t="str">
            <v xml:space="preserve"> </v>
          </cell>
          <cell r="F217">
            <v>38159</v>
          </cell>
          <cell r="G217">
            <v>-15</v>
          </cell>
          <cell r="H217" t="str">
            <v>F</v>
          </cell>
          <cell r="J217" t="str">
            <v>MAIZIERES LES M</v>
          </cell>
          <cell r="K217" t="str">
            <v/>
          </cell>
          <cell r="L217" t="str">
            <v/>
          </cell>
        </row>
        <row r="218">
          <cell r="A218">
            <v>1079</v>
          </cell>
          <cell r="B218">
            <v>153466</v>
          </cell>
          <cell r="C218" t="str">
            <v>GOLAB Jeanne</v>
          </cell>
          <cell r="D218">
            <v>1233.42</v>
          </cell>
          <cell r="E218" t="str">
            <v xml:space="preserve"> </v>
          </cell>
          <cell r="F218">
            <v>38648</v>
          </cell>
          <cell r="G218">
            <v>-14</v>
          </cell>
          <cell r="H218" t="str">
            <v>F</v>
          </cell>
          <cell r="J218" t="str">
            <v>Niort T.T.</v>
          </cell>
          <cell r="K218" t="str">
            <v/>
          </cell>
          <cell r="L218" t="str">
            <v/>
          </cell>
        </row>
        <row r="219">
          <cell r="A219">
            <v>1080</v>
          </cell>
          <cell r="B219">
            <v>5717289</v>
          </cell>
          <cell r="C219" t="str">
            <v>TERRIER Isabelle</v>
          </cell>
          <cell r="D219">
            <v>1230.43</v>
          </cell>
          <cell r="E219" t="str">
            <v xml:space="preserve"> </v>
          </cell>
          <cell r="F219">
            <v>34442</v>
          </cell>
          <cell r="G219">
            <v>-40</v>
          </cell>
          <cell r="H219" t="str">
            <v>F</v>
          </cell>
          <cell r="J219" t="str">
            <v>VILLERS LES NAN</v>
          </cell>
          <cell r="K219" t="str">
            <v/>
          </cell>
          <cell r="L219" t="str">
            <v/>
          </cell>
        </row>
        <row r="220">
          <cell r="A220">
            <v>1081</v>
          </cell>
          <cell r="B220">
            <v>2718229</v>
          </cell>
          <cell r="C220" t="str">
            <v>ROUSSELLE Arina</v>
          </cell>
          <cell r="D220">
            <v>1228.29</v>
          </cell>
          <cell r="E220" t="str">
            <v xml:space="preserve"> </v>
          </cell>
          <cell r="F220">
            <v>38898</v>
          </cell>
          <cell r="G220">
            <v>-13</v>
          </cell>
          <cell r="H220" t="str">
            <v>F</v>
          </cell>
          <cell r="J220" t="str">
            <v>CP QUEVILLAIS</v>
          </cell>
          <cell r="K220" t="str">
            <v/>
          </cell>
          <cell r="L220" t="str">
            <v/>
          </cell>
        </row>
        <row r="221">
          <cell r="A221">
            <v>1082</v>
          </cell>
          <cell r="B221">
            <v>5726137</v>
          </cell>
          <cell r="C221" t="str">
            <v>DEBADTS Marion</v>
          </cell>
          <cell r="D221">
            <v>1224.17</v>
          </cell>
          <cell r="E221" t="str">
            <v xml:space="preserve"> </v>
          </cell>
          <cell r="F221">
            <v>38534</v>
          </cell>
          <cell r="G221">
            <v>-14</v>
          </cell>
          <cell r="H221" t="str">
            <v>F</v>
          </cell>
          <cell r="J221" t="str">
            <v>BOURGOIN JALLIE</v>
          </cell>
          <cell r="K221" t="str">
            <v/>
          </cell>
          <cell r="L221" t="str">
            <v/>
          </cell>
        </row>
        <row r="222">
          <cell r="A222">
            <v>1083</v>
          </cell>
          <cell r="B222">
            <v>5912229</v>
          </cell>
          <cell r="C222" t="str">
            <v>FRAASS Christelle</v>
          </cell>
          <cell r="D222">
            <v>1215.8</v>
          </cell>
          <cell r="E222" t="str">
            <v xml:space="preserve"> </v>
          </cell>
          <cell r="F222">
            <v>29892</v>
          </cell>
          <cell r="G222">
            <v>-40</v>
          </cell>
          <cell r="H222" t="str">
            <v>F</v>
          </cell>
          <cell r="J222" t="str">
            <v>LA MADELEINE US</v>
          </cell>
          <cell r="K222" t="str">
            <v/>
          </cell>
          <cell r="L222" t="str">
            <v/>
          </cell>
        </row>
        <row r="223">
          <cell r="A223">
            <v>1084</v>
          </cell>
          <cell r="B223">
            <v>3722930</v>
          </cell>
          <cell r="C223" t="str">
            <v>JOSSET Eden</v>
          </cell>
          <cell r="D223">
            <v>1209.17</v>
          </cell>
          <cell r="E223" t="str">
            <v xml:space="preserve"> </v>
          </cell>
          <cell r="F223">
            <v>38727</v>
          </cell>
          <cell r="G223">
            <v>-13</v>
          </cell>
          <cell r="H223" t="str">
            <v>F</v>
          </cell>
          <cell r="J223" t="str">
            <v>JOUE LES TOURS</v>
          </cell>
          <cell r="K223" t="str">
            <v/>
          </cell>
          <cell r="L223" t="str">
            <v/>
          </cell>
        </row>
        <row r="224">
          <cell r="A224">
            <v>1085</v>
          </cell>
          <cell r="B224">
            <v>3531078</v>
          </cell>
          <cell r="C224" t="str">
            <v>SEGOUIN Cyrielle</v>
          </cell>
          <cell r="D224">
            <v>1197.17</v>
          </cell>
          <cell r="E224" t="str">
            <v xml:space="preserve"> </v>
          </cell>
          <cell r="F224">
            <v>38472</v>
          </cell>
          <cell r="G224">
            <v>-14</v>
          </cell>
          <cell r="H224" t="str">
            <v>F</v>
          </cell>
          <cell r="J224" t="str">
            <v>THORIGNE TT</v>
          </cell>
          <cell r="K224" t="str">
            <v/>
          </cell>
          <cell r="L224" t="str">
            <v/>
          </cell>
        </row>
        <row r="225">
          <cell r="A225">
            <v>1086</v>
          </cell>
          <cell r="B225">
            <v>9318033</v>
          </cell>
          <cell r="C225" t="str">
            <v>PAVADE Brinda</v>
          </cell>
          <cell r="D225">
            <v>1195.17</v>
          </cell>
          <cell r="E225" t="str">
            <v xml:space="preserve"> </v>
          </cell>
          <cell r="F225">
            <v>39249</v>
          </cell>
          <cell r="G225">
            <v>-12</v>
          </cell>
          <cell r="H225" t="str">
            <v>F</v>
          </cell>
          <cell r="J225" t="str">
            <v>BOURGETIN CTT</v>
          </cell>
          <cell r="K225" t="str">
            <v/>
          </cell>
          <cell r="L225" t="str">
            <v/>
          </cell>
        </row>
        <row r="226">
          <cell r="A226">
            <v>1087</v>
          </cell>
          <cell r="B226">
            <v>5416347</v>
          </cell>
          <cell r="C226" t="str">
            <v>NERENHAUSEN Anaelle</v>
          </cell>
          <cell r="D226">
            <v>1181.67</v>
          </cell>
          <cell r="E226" t="str">
            <v xml:space="preserve"> </v>
          </cell>
          <cell r="F226">
            <v>34278</v>
          </cell>
          <cell r="G226">
            <v>-40</v>
          </cell>
          <cell r="H226" t="str">
            <v>F</v>
          </cell>
          <cell r="J226" t="str">
            <v>HAGUENAU TT</v>
          </cell>
          <cell r="K226" t="str">
            <v/>
          </cell>
          <cell r="L226" t="str">
            <v/>
          </cell>
        </row>
        <row r="227">
          <cell r="A227">
            <v>1088</v>
          </cell>
          <cell r="B227">
            <v>5967404</v>
          </cell>
          <cell r="C227" t="str">
            <v>STURIONE Selena</v>
          </cell>
          <cell r="D227">
            <v>1180.42</v>
          </cell>
          <cell r="E227" t="str">
            <v xml:space="preserve"> </v>
          </cell>
          <cell r="F227">
            <v>38167</v>
          </cell>
          <cell r="G227">
            <v>-15</v>
          </cell>
          <cell r="H227" t="str">
            <v>F</v>
          </cell>
          <cell r="J227" t="str">
            <v>SARS POTERI/BEU</v>
          </cell>
          <cell r="K227" t="str">
            <v/>
          </cell>
          <cell r="L227" t="str">
            <v/>
          </cell>
        </row>
        <row r="228">
          <cell r="A228">
            <v>1089</v>
          </cell>
          <cell r="B228">
            <v>6219758</v>
          </cell>
          <cell r="C228" t="str">
            <v>DESPREZ Laurine</v>
          </cell>
          <cell r="D228">
            <v>1175.3</v>
          </cell>
          <cell r="E228" t="str">
            <v xml:space="preserve"> </v>
          </cell>
          <cell r="F228">
            <v>36823</v>
          </cell>
          <cell r="G228">
            <v>-19</v>
          </cell>
          <cell r="H228" t="str">
            <v>F</v>
          </cell>
          <cell r="J228" t="str">
            <v>CARVIN ATT</v>
          </cell>
          <cell r="K228" t="str">
            <v/>
          </cell>
          <cell r="L228" t="str">
            <v/>
          </cell>
        </row>
        <row r="229">
          <cell r="A229">
            <v>1090</v>
          </cell>
          <cell r="B229">
            <v>7517520</v>
          </cell>
          <cell r="C229" t="str">
            <v>ZHU Alexandra</v>
          </cell>
          <cell r="D229">
            <v>1172.67</v>
          </cell>
          <cell r="E229" t="str">
            <v xml:space="preserve"> </v>
          </cell>
          <cell r="F229">
            <v>39377</v>
          </cell>
          <cell r="G229">
            <v>-12</v>
          </cell>
          <cell r="H229" t="str">
            <v>F</v>
          </cell>
          <cell r="J229" t="str">
            <v>PARIS 13 TT</v>
          </cell>
          <cell r="K229" t="str">
            <v/>
          </cell>
          <cell r="L229" t="str">
            <v/>
          </cell>
        </row>
        <row r="230">
          <cell r="A230">
            <v>1091</v>
          </cell>
          <cell r="B230">
            <v>5428111</v>
          </cell>
          <cell r="C230" t="str">
            <v>GUILLEMIN Clemence</v>
          </cell>
          <cell r="D230">
            <v>1156.92</v>
          </cell>
          <cell r="E230" t="str">
            <v xml:space="preserve"> </v>
          </cell>
          <cell r="F230">
            <v>38707</v>
          </cell>
          <cell r="G230">
            <v>-14</v>
          </cell>
          <cell r="H230" t="str">
            <v>F</v>
          </cell>
          <cell r="J230" t="str">
            <v>NEUVES MAISONS</v>
          </cell>
          <cell r="K230" t="str">
            <v/>
          </cell>
          <cell r="L230" t="str">
            <v/>
          </cell>
        </row>
        <row r="231">
          <cell r="A231">
            <v>1092</v>
          </cell>
          <cell r="B231">
            <v>904537</v>
          </cell>
          <cell r="C231" t="str">
            <v>MATRANGA Flora</v>
          </cell>
          <cell r="D231">
            <v>1141.17</v>
          </cell>
          <cell r="E231" t="str">
            <v xml:space="preserve"> </v>
          </cell>
          <cell r="F231">
            <v>38180</v>
          </cell>
          <cell r="G231">
            <v>-15</v>
          </cell>
          <cell r="H231" t="str">
            <v>F</v>
          </cell>
          <cell r="J231" t="str">
            <v>CC DANJOUTIN</v>
          </cell>
          <cell r="K231" t="str">
            <v/>
          </cell>
          <cell r="L231" t="str">
            <v/>
          </cell>
        </row>
        <row r="232">
          <cell r="A232">
            <v>1093</v>
          </cell>
          <cell r="B232">
            <v>7920928</v>
          </cell>
          <cell r="C232" t="str">
            <v>VANG Eva</v>
          </cell>
          <cell r="D232">
            <v>1129.17</v>
          </cell>
          <cell r="E232" t="str">
            <v xml:space="preserve"> </v>
          </cell>
          <cell r="F232">
            <v>38804</v>
          </cell>
          <cell r="G232">
            <v>-13</v>
          </cell>
          <cell r="H232" t="str">
            <v>F</v>
          </cell>
          <cell r="J232" t="str">
            <v>NIMES ASPC</v>
          </cell>
          <cell r="K232" t="str">
            <v/>
          </cell>
          <cell r="L232" t="str">
            <v/>
          </cell>
        </row>
        <row r="233">
          <cell r="A233">
            <v>1094</v>
          </cell>
          <cell r="B233">
            <v>4450067</v>
          </cell>
          <cell r="C233" t="str">
            <v>BILLY Cassandre</v>
          </cell>
          <cell r="D233">
            <v>1120.55</v>
          </cell>
          <cell r="E233" t="str">
            <v xml:space="preserve"> </v>
          </cell>
          <cell r="F233">
            <v>38185</v>
          </cell>
          <cell r="G233">
            <v>-15</v>
          </cell>
          <cell r="H233" t="str">
            <v>F</v>
          </cell>
          <cell r="J233" t="str">
            <v>ST JULIEN TT</v>
          </cell>
          <cell r="K233" t="str">
            <v/>
          </cell>
          <cell r="L233" t="str">
            <v/>
          </cell>
        </row>
        <row r="234">
          <cell r="A234">
            <v>1095</v>
          </cell>
          <cell r="B234">
            <v>7637708</v>
          </cell>
          <cell r="C234" t="str">
            <v>MADELIN Louanne</v>
          </cell>
          <cell r="D234">
            <v>1097.17</v>
          </cell>
          <cell r="E234" t="str">
            <v xml:space="preserve"> </v>
          </cell>
          <cell r="F234">
            <v>39290</v>
          </cell>
          <cell r="G234">
            <v>-12</v>
          </cell>
          <cell r="H234" t="str">
            <v>F</v>
          </cell>
          <cell r="J234" t="str">
            <v>CP QUEVILLAIS</v>
          </cell>
          <cell r="K234" t="str">
            <v/>
          </cell>
          <cell r="L234" t="str">
            <v/>
          </cell>
        </row>
        <row r="235">
          <cell r="A235">
            <v>1096</v>
          </cell>
          <cell r="B235">
            <v>2110467</v>
          </cell>
          <cell r="C235" t="str">
            <v>FERNEY Léa</v>
          </cell>
          <cell r="D235">
            <v>1069.92</v>
          </cell>
          <cell r="E235" t="str">
            <v xml:space="preserve"> </v>
          </cell>
          <cell r="F235">
            <v>38159</v>
          </cell>
          <cell r="G235">
            <v>-15</v>
          </cell>
          <cell r="H235" t="str">
            <v>F</v>
          </cell>
          <cell r="J235" t="str">
            <v>DIJON TT</v>
          </cell>
          <cell r="K235" t="str">
            <v/>
          </cell>
          <cell r="L235" t="str">
            <v/>
          </cell>
        </row>
        <row r="236">
          <cell r="A236">
            <v>1097</v>
          </cell>
          <cell r="B236">
            <v>406825</v>
          </cell>
          <cell r="C236" t="str">
            <v>LAMBERT Noemie</v>
          </cell>
          <cell r="D236">
            <v>1038.17</v>
          </cell>
          <cell r="E236" t="str">
            <v xml:space="preserve"> </v>
          </cell>
          <cell r="F236">
            <v>39247</v>
          </cell>
          <cell r="G236">
            <v>-12</v>
          </cell>
          <cell r="H236" t="str">
            <v>F</v>
          </cell>
          <cell r="J236" t="str">
            <v>STADE MONTOIS</v>
          </cell>
          <cell r="K236" t="str">
            <v/>
          </cell>
          <cell r="L236" t="str">
            <v/>
          </cell>
        </row>
        <row r="237">
          <cell r="A237">
            <v>1098</v>
          </cell>
          <cell r="B237">
            <v>6720023</v>
          </cell>
          <cell r="C237" t="str">
            <v>MARTIN Lise</v>
          </cell>
          <cell r="D237">
            <v>1038.17</v>
          </cell>
          <cell r="E237" t="str">
            <v xml:space="preserve"> </v>
          </cell>
          <cell r="F237">
            <v>38319</v>
          </cell>
          <cell r="G237">
            <v>-15</v>
          </cell>
          <cell r="H237" t="str">
            <v>F</v>
          </cell>
          <cell r="J237" t="str">
            <v>SCHILTIGHEIM SU</v>
          </cell>
          <cell r="K237" t="str">
            <v/>
          </cell>
          <cell r="L237" t="str">
            <v/>
          </cell>
        </row>
        <row r="238">
          <cell r="A238">
            <v>1099</v>
          </cell>
          <cell r="B238">
            <v>2612753</v>
          </cell>
          <cell r="C238" t="str">
            <v>NANTHIERAS Alizée</v>
          </cell>
          <cell r="D238">
            <v>1009.92</v>
          </cell>
          <cell r="E238" t="str">
            <v xml:space="preserve"> </v>
          </cell>
          <cell r="F238">
            <v>37487</v>
          </cell>
          <cell r="G238">
            <v>-17</v>
          </cell>
          <cell r="H238" t="str">
            <v>F</v>
          </cell>
          <cell r="J238" t="str">
            <v>Valence-BourgTT</v>
          </cell>
          <cell r="K238" t="str">
            <v/>
          </cell>
          <cell r="L238" t="str">
            <v/>
          </cell>
        </row>
        <row r="239">
          <cell r="F239" t="str">
            <v xml:space="preserve"> </v>
          </cell>
          <cell r="G239" t="str">
            <v xml:space="preserve"> </v>
          </cell>
          <cell r="K239" t="str">
            <v/>
          </cell>
          <cell r="L239" t="str">
            <v/>
          </cell>
        </row>
        <row r="240">
          <cell r="F240" t="str">
            <v xml:space="preserve"> </v>
          </cell>
          <cell r="G240" t="str">
            <v xml:space="preserve"> </v>
          </cell>
          <cell r="K240" t="str">
            <v/>
          </cell>
          <cell r="L240" t="str">
            <v/>
          </cell>
        </row>
        <row r="241">
          <cell r="F241" t="str">
            <v xml:space="preserve"> </v>
          </cell>
          <cell r="G241" t="str">
            <v xml:space="preserve"> </v>
          </cell>
          <cell r="K241" t="str">
            <v/>
          </cell>
          <cell r="L241" t="str">
            <v/>
          </cell>
        </row>
        <row r="242">
          <cell r="F242" t="str">
            <v xml:space="preserve"> </v>
          </cell>
          <cell r="G242" t="str">
            <v xml:space="preserve"> </v>
          </cell>
          <cell r="K242" t="str">
            <v/>
          </cell>
          <cell r="L242" t="str">
            <v/>
          </cell>
        </row>
        <row r="243">
          <cell r="F243" t="str">
            <v xml:space="preserve"> </v>
          </cell>
          <cell r="G243" t="str">
            <v xml:space="preserve"> </v>
          </cell>
          <cell r="K243" t="str">
            <v/>
          </cell>
          <cell r="L243" t="str">
            <v/>
          </cell>
        </row>
        <row r="244">
          <cell r="F244" t="str">
            <v xml:space="preserve"> </v>
          </cell>
          <cell r="G244" t="str">
            <v xml:space="preserve"> </v>
          </cell>
          <cell r="K244" t="str">
            <v/>
          </cell>
          <cell r="L244" t="str">
            <v/>
          </cell>
        </row>
        <row r="245">
          <cell r="F245" t="str">
            <v xml:space="preserve"> </v>
          </cell>
          <cell r="G245" t="str">
            <v xml:space="preserve"> </v>
          </cell>
          <cell r="K245" t="str">
            <v/>
          </cell>
          <cell r="L245" t="str">
            <v/>
          </cell>
        </row>
        <row r="246">
          <cell r="F246" t="str">
            <v xml:space="preserve"> </v>
          </cell>
          <cell r="G246" t="str">
            <v xml:space="preserve"> </v>
          </cell>
          <cell r="K246" t="str">
            <v/>
          </cell>
          <cell r="L246" t="str">
            <v/>
          </cell>
        </row>
        <row r="247">
          <cell r="F247" t="str">
            <v xml:space="preserve"> </v>
          </cell>
          <cell r="G247" t="str">
            <v xml:space="preserve"> </v>
          </cell>
          <cell r="K247" t="str">
            <v/>
          </cell>
          <cell r="L247" t="str">
            <v/>
          </cell>
        </row>
        <row r="248">
          <cell r="F248" t="str">
            <v xml:space="preserve"> </v>
          </cell>
          <cell r="G248" t="str">
            <v xml:space="preserve"> </v>
          </cell>
          <cell r="K248" t="str">
            <v/>
          </cell>
          <cell r="L248" t="str">
            <v/>
          </cell>
        </row>
        <row r="249">
          <cell r="F249" t="str">
            <v xml:space="preserve"> </v>
          </cell>
          <cell r="G249" t="str">
            <v xml:space="preserve"> </v>
          </cell>
          <cell r="K249" t="str">
            <v/>
          </cell>
          <cell r="L249" t="str">
            <v/>
          </cell>
        </row>
        <row r="250">
          <cell r="F250" t="str">
            <v xml:space="preserve"> </v>
          </cell>
          <cell r="G250" t="str">
            <v xml:space="preserve"> </v>
          </cell>
          <cell r="K250" t="str">
            <v/>
          </cell>
          <cell r="L250" t="str">
            <v/>
          </cell>
        </row>
        <row r="251">
          <cell r="F251" t="str">
            <v xml:space="preserve"> </v>
          </cell>
          <cell r="G251" t="str">
            <v xml:space="preserve"> </v>
          </cell>
          <cell r="K251" t="str">
            <v/>
          </cell>
          <cell r="L251" t="str">
            <v/>
          </cell>
        </row>
        <row r="252">
          <cell r="F252" t="str">
            <v xml:space="preserve"> </v>
          </cell>
          <cell r="G252" t="str">
            <v xml:space="preserve"> </v>
          </cell>
          <cell r="K252" t="str">
            <v/>
          </cell>
          <cell r="L252" t="str">
            <v/>
          </cell>
        </row>
        <row r="253">
          <cell r="F253" t="str">
            <v xml:space="preserve"> </v>
          </cell>
          <cell r="G253" t="str">
            <v xml:space="preserve"> </v>
          </cell>
          <cell r="K253" t="str">
            <v/>
          </cell>
          <cell r="L253" t="str">
            <v/>
          </cell>
        </row>
        <row r="254">
          <cell r="F254" t="str">
            <v xml:space="preserve"> </v>
          </cell>
          <cell r="G254" t="str">
            <v xml:space="preserve"> </v>
          </cell>
          <cell r="K254" t="str">
            <v/>
          </cell>
          <cell r="L254" t="str">
            <v/>
          </cell>
        </row>
        <row r="255">
          <cell r="F255" t="str">
            <v xml:space="preserve"> </v>
          </cell>
          <cell r="G255" t="str">
            <v xml:space="preserve"> </v>
          </cell>
          <cell r="K255" t="str">
            <v/>
          </cell>
          <cell r="L255" t="str">
            <v/>
          </cell>
        </row>
        <row r="256">
          <cell r="F256" t="str">
            <v xml:space="preserve"> </v>
          </cell>
          <cell r="G256" t="str">
            <v xml:space="preserve"> </v>
          </cell>
          <cell r="K256" t="str">
            <v/>
          </cell>
          <cell r="L256" t="str">
            <v/>
          </cell>
        </row>
        <row r="257">
          <cell r="F257" t="str">
            <v xml:space="preserve"> </v>
          </cell>
          <cell r="G257" t="str">
            <v xml:space="preserve"> </v>
          </cell>
          <cell r="K257" t="str">
            <v/>
          </cell>
          <cell r="L257" t="str">
            <v/>
          </cell>
        </row>
        <row r="258">
          <cell r="F258" t="str">
            <v xml:space="preserve"> </v>
          </cell>
          <cell r="G258" t="str">
            <v xml:space="preserve"> </v>
          </cell>
          <cell r="K258" t="str">
            <v/>
          </cell>
          <cell r="L258" t="str">
            <v/>
          </cell>
        </row>
        <row r="259">
          <cell r="F259" t="str">
            <v xml:space="preserve"> </v>
          </cell>
          <cell r="G259" t="str">
            <v xml:space="preserve"> </v>
          </cell>
          <cell r="K259" t="str">
            <v/>
          </cell>
          <cell r="L259" t="str">
            <v/>
          </cell>
        </row>
        <row r="260">
          <cell r="F260" t="str">
            <v xml:space="preserve"> </v>
          </cell>
          <cell r="G260" t="str">
            <v xml:space="preserve"> </v>
          </cell>
          <cell r="K260" t="str">
            <v/>
          </cell>
          <cell r="L260" t="str">
            <v/>
          </cell>
        </row>
        <row r="261">
          <cell r="F261" t="str">
            <v xml:space="preserve"> </v>
          </cell>
          <cell r="G261" t="str">
            <v xml:space="preserve"> </v>
          </cell>
          <cell r="K261" t="str">
            <v/>
          </cell>
          <cell r="L261" t="str">
            <v/>
          </cell>
        </row>
        <row r="262">
          <cell r="F262" t="str">
            <v xml:space="preserve"> </v>
          </cell>
          <cell r="G262" t="str">
            <v xml:space="preserve"> </v>
          </cell>
          <cell r="K262" t="str">
            <v/>
          </cell>
          <cell r="L262" t="str">
            <v/>
          </cell>
        </row>
        <row r="263">
          <cell r="F263" t="str">
            <v xml:space="preserve"> </v>
          </cell>
          <cell r="G263" t="str">
            <v xml:space="preserve"> </v>
          </cell>
          <cell r="K263" t="str">
            <v/>
          </cell>
          <cell r="L263" t="str">
            <v/>
          </cell>
        </row>
        <row r="264">
          <cell r="F264" t="str">
            <v xml:space="preserve"> </v>
          </cell>
          <cell r="G264" t="str">
            <v xml:space="preserve"> </v>
          </cell>
          <cell r="K264" t="str">
            <v/>
          </cell>
          <cell r="L264" t="str">
            <v/>
          </cell>
        </row>
        <row r="265">
          <cell r="F265" t="str">
            <v xml:space="preserve"> </v>
          </cell>
          <cell r="G265" t="str">
            <v xml:space="preserve"> </v>
          </cell>
          <cell r="K265" t="str">
            <v/>
          </cell>
          <cell r="L265" t="str">
            <v/>
          </cell>
        </row>
        <row r="266">
          <cell r="F266" t="str">
            <v xml:space="preserve"> </v>
          </cell>
          <cell r="G266" t="str">
            <v xml:space="preserve"> </v>
          </cell>
          <cell r="K266" t="str">
            <v/>
          </cell>
          <cell r="L266" t="str">
            <v/>
          </cell>
        </row>
        <row r="267">
          <cell r="F267" t="str">
            <v xml:space="preserve"> </v>
          </cell>
          <cell r="G267" t="str">
            <v xml:space="preserve"> </v>
          </cell>
          <cell r="K267" t="str">
            <v/>
          </cell>
          <cell r="L267" t="str">
            <v/>
          </cell>
        </row>
        <row r="268">
          <cell r="F268" t="str">
            <v xml:space="preserve"> </v>
          </cell>
          <cell r="G268" t="str">
            <v xml:space="preserve"> </v>
          </cell>
          <cell r="K268" t="str">
            <v/>
          </cell>
          <cell r="L268" t="str">
            <v/>
          </cell>
        </row>
        <row r="269">
          <cell r="F269" t="str">
            <v xml:space="preserve"> </v>
          </cell>
          <cell r="G269" t="str">
            <v xml:space="preserve"> </v>
          </cell>
          <cell r="K269" t="str">
            <v/>
          </cell>
          <cell r="L269" t="str">
            <v/>
          </cell>
        </row>
        <row r="270">
          <cell r="F270" t="str">
            <v xml:space="preserve"> </v>
          </cell>
          <cell r="G270" t="str">
            <v xml:space="preserve"> </v>
          </cell>
          <cell r="K270" t="str">
            <v/>
          </cell>
          <cell r="L270" t="str">
            <v/>
          </cell>
        </row>
        <row r="271">
          <cell r="F271" t="str">
            <v xml:space="preserve"> </v>
          </cell>
          <cell r="G271" t="str">
            <v xml:space="preserve"> </v>
          </cell>
          <cell r="K271" t="str">
            <v/>
          </cell>
          <cell r="L271" t="str">
            <v/>
          </cell>
        </row>
        <row r="272">
          <cell r="F272" t="str">
            <v xml:space="preserve"> </v>
          </cell>
          <cell r="G272" t="str">
            <v xml:space="preserve"> </v>
          </cell>
          <cell r="K272" t="str">
            <v/>
          </cell>
          <cell r="L272" t="str">
            <v/>
          </cell>
        </row>
        <row r="273">
          <cell r="F273" t="str">
            <v xml:space="preserve"> </v>
          </cell>
          <cell r="G273" t="str">
            <v xml:space="preserve"> </v>
          </cell>
          <cell r="K273" t="str">
            <v/>
          </cell>
          <cell r="L273" t="str">
            <v/>
          </cell>
        </row>
        <row r="274">
          <cell r="F274" t="str">
            <v xml:space="preserve"> </v>
          </cell>
          <cell r="G274" t="str">
            <v xml:space="preserve"> </v>
          </cell>
          <cell r="K274" t="str">
            <v/>
          </cell>
          <cell r="L274" t="str">
            <v/>
          </cell>
        </row>
        <row r="275">
          <cell r="F275" t="str">
            <v xml:space="preserve"> </v>
          </cell>
          <cell r="G275" t="str">
            <v xml:space="preserve"> </v>
          </cell>
          <cell r="K275" t="str">
            <v/>
          </cell>
          <cell r="L275" t="str">
            <v/>
          </cell>
        </row>
        <row r="276">
          <cell r="F276" t="str">
            <v xml:space="preserve"> </v>
          </cell>
          <cell r="G276" t="str">
            <v xml:space="preserve"> </v>
          </cell>
          <cell r="K276" t="str">
            <v/>
          </cell>
          <cell r="L276" t="str">
            <v/>
          </cell>
        </row>
        <row r="277">
          <cell r="F277" t="str">
            <v xml:space="preserve"> </v>
          </cell>
          <cell r="G277" t="str">
            <v xml:space="preserve"> </v>
          </cell>
          <cell r="K277" t="str">
            <v/>
          </cell>
          <cell r="L277" t="str">
            <v/>
          </cell>
        </row>
        <row r="278">
          <cell r="F278" t="str">
            <v xml:space="preserve"> </v>
          </cell>
          <cell r="G278" t="str">
            <v xml:space="preserve"> </v>
          </cell>
          <cell r="K278" t="str">
            <v/>
          </cell>
          <cell r="L278" t="str">
            <v/>
          </cell>
        </row>
        <row r="279">
          <cell r="F279" t="str">
            <v xml:space="preserve"> </v>
          </cell>
          <cell r="G279" t="str">
            <v xml:space="preserve"> </v>
          </cell>
          <cell r="K279" t="str">
            <v/>
          </cell>
          <cell r="L279" t="str">
            <v/>
          </cell>
        </row>
        <row r="280">
          <cell r="F280" t="str">
            <v xml:space="preserve"> </v>
          </cell>
          <cell r="G280" t="str">
            <v xml:space="preserve"> </v>
          </cell>
          <cell r="K280" t="str">
            <v/>
          </cell>
          <cell r="L280" t="str">
            <v/>
          </cell>
        </row>
        <row r="281">
          <cell r="F281" t="str">
            <v xml:space="preserve"> </v>
          </cell>
          <cell r="G281" t="str">
            <v xml:space="preserve"> </v>
          </cell>
          <cell r="K281" t="str">
            <v/>
          </cell>
          <cell r="L281" t="str">
            <v/>
          </cell>
        </row>
        <row r="282">
          <cell r="F282" t="str">
            <v xml:space="preserve"> </v>
          </cell>
          <cell r="G282" t="str">
            <v xml:space="preserve"> </v>
          </cell>
          <cell r="K282" t="str">
            <v/>
          </cell>
          <cell r="L282" t="str">
            <v/>
          </cell>
        </row>
        <row r="283">
          <cell r="F283" t="str">
            <v xml:space="preserve"> </v>
          </cell>
          <cell r="G283" t="str">
            <v xml:space="preserve"> </v>
          </cell>
          <cell r="K283" t="str">
            <v/>
          </cell>
          <cell r="L283" t="str">
            <v/>
          </cell>
        </row>
        <row r="284">
          <cell r="F284" t="str">
            <v xml:space="preserve"> </v>
          </cell>
          <cell r="G284" t="str">
            <v xml:space="preserve"> </v>
          </cell>
          <cell r="K284" t="str">
            <v/>
          </cell>
          <cell r="L284" t="str">
            <v/>
          </cell>
        </row>
        <row r="285">
          <cell r="F285" t="str">
            <v xml:space="preserve"> </v>
          </cell>
          <cell r="G285" t="str">
            <v xml:space="preserve"> </v>
          </cell>
          <cell r="K285" t="str">
            <v/>
          </cell>
          <cell r="L285" t="str">
            <v/>
          </cell>
        </row>
        <row r="286">
          <cell r="F286" t="str">
            <v xml:space="preserve"> </v>
          </cell>
          <cell r="G286" t="str">
            <v xml:space="preserve"> </v>
          </cell>
          <cell r="K286" t="str">
            <v/>
          </cell>
          <cell r="L286" t="str">
            <v/>
          </cell>
        </row>
        <row r="287">
          <cell r="F287" t="str">
            <v xml:space="preserve"> </v>
          </cell>
          <cell r="G287" t="str">
            <v xml:space="preserve"> </v>
          </cell>
          <cell r="K287" t="str">
            <v/>
          </cell>
          <cell r="L287" t="str">
            <v/>
          </cell>
        </row>
        <row r="288">
          <cell r="F288" t="str">
            <v xml:space="preserve"> </v>
          </cell>
          <cell r="G288" t="str">
            <v xml:space="preserve"> </v>
          </cell>
          <cell r="K288" t="str">
            <v/>
          </cell>
          <cell r="L288" t="str">
            <v/>
          </cell>
        </row>
        <row r="289">
          <cell r="F289" t="str">
            <v xml:space="preserve"> </v>
          </cell>
          <cell r="G289" t="str">
            <v xml:space="preserve"> </v>
          </cell>
          <cell r="K289" t="str">
            <v/>
          </cell>
          <cell r="L289" t="str">
            <v/>
          </cell>
        </row>
        <row r="290">
          <cell r="F290" t="str">
            <v xml:space="preserve"> </v>
          </cell>
          <cell r="G290" t="str">
            <v xml:space="preserve"> </v>
          </cell>
          <cell r="K290" t="str">
            <v/>
          </cell>
          <cell r="L290" t="str">
            <v/>
          </cell>
        </row>
        <row r="291">
          <cell r="F291" t="str">
            <v xml:space="preserve"> </v>
          </cell>
          <cell r="G291" t="str">
            <v xml:space="preserve"> </v>
          </cell>
          <cell r="K291" t="str">
            <v/>
          </cell>
          <cell r="L291" t="str">
            <v/>
          </cell>
        </row>
        <row r="292">
          <cell r="F292" t="str">
            <v xml:space="preserve"> </v>
          </cell>
          <cell r="G292" t="str">
            <v xml:space="preserve"> </v>
          </cell>
          <cell r="K292" t="str">
            <v/>
          </cell>
          <cell r="L292" t="str">
            <v/>
          </cell>
        </row>
        <row r="293">
          <cell r="F293" t="str">
            <v xml:space="preserve"> </v>
          </cell>
          <cell r="G293" t="str">
            <v xml:space="preserve"> </v>
          </cell>
          <cell r="K293" t="str">
            <v/>
          </cell>
          <cell r="L293" t="str">
            <v/>
          </cell>
        </row>
        <row r="294">
          <cell r="F294" t="str">
            <v xml:space="preserve"> </v>
          </cell>
          <cell r="G294" t="str">
            <v xml:space="preserve"> </v>
          </cell>
          <cell r="K294" t="str">
            <v/>
          </cell>
          <cell r="L294" t="str">
            <v/>
          </cell>
        </row>
        <row r="295">
          <cell r="F295" t="str">
            <v xml:space="preserve"> </v>
          </cell>
          <cell r="G295" t="str">
            <v xml:space="preserve"> </v>
          </cell>
          <cell r="K295" t="str">
            <v/>
          </cell>
          <cell r="L295" t="str">
            <v/>
          </cell>
        </row>
        <row r="296">
          <cell r="F296" t="str">
            <v xml:space="preserve"> </v>
          </cell>
          <cell r="G296" t="str">
            <v xml:space="preserve"> </v>
          </cell>
          <cell r="K296" t="str">
            <v/>
          </cell>
          <cell r="L296" t="str">
            <v/>
          </cell>
        </row>
        <row r="297">
          <cell r="F297" t="str">
            <v xml:space="preserve"> </v>
          </cell>
          <cell r="G297" t="str">
            <v xml:space="preserve"> </v>
          </cell>
          <cell r="K297" t="str">
            <v/>
          </cell>
          <cell r="L297" t="str">
            <v/>
          </cell>
        </row>
        <row r="298">
          <cell r="F298" t="str">
            <v xml:space="preserve"> </v>
          </cell>
          <cell r="G298" t="str">
            <v xml:space="preserve"> </v>
          </cell>
          <cell r="K298" t="str">
            <v/>
          </cell>
          <cell r="L298" t="str">
            <v/>
          </cell>
        </row>
        <row r="299">
          <cell r="F299" t="str">
            <v xml:space="preserve"> </v>
          </cell>
          <cell r="G299" t="str">
            <v xml:space="preserve"> </v>
          </cell>
          <cell r="K299" t="str">
            <v/>
          </cell>
          <cell r="L299" t="str">
            <v/>
          </cell>
        </row>
        <row r="300">
          <cell r="F300" t="str">
            <v xml:space="preserve"> </v>
          </cell>
          <cell r="G300" t="str">
            <v xml:space="preserve"> </v>
          </cell>
          <cell r="K300" t="str">
            <v/>
          </cell>
          <cell r="L300" t="str">
            <v/>
          </cell>
        </row>
        <row r="301">
          <cell r="F301" t="str">
            <v xml:space="preserve"> </v>
          </cell>
          <cell r="G301" t="str">
            <v xml:space="preserve"> </v>
          </cell>
          <cell r="K301" t="str">
            <v/>
          </cell>
          <cell r="L301" t="str">
            <v/>
          </cell>
        </row>
        <row r="302">
          <cell r="F302" t="str">
            <v xml:space="preserve"> </v>
          </cell>
          <cell r="G302" t="str">
            <v xml:space="preserve"> </v>
          </cell>
          <cell r="K302" t="str">
            <v/>
          </cell>
          <cell r="L302" t="str">
            <v/>
          </cell>
        </row>
        <row r="303">
          <cell r="F303" t="str">
            <v xml:space="preserve"> </v>
          </cell>
          <cell r="G303" t="str">
            <v xml:space="preserve"> </v>
          </cell>
          <cell r="K303" t="str">
            <v/>
          </cell>
          <cell r="L303" t="str">
            <v/>
          </cell>
        </row>
        <row r="304">
          <cell r="F304" t="str">
            <v xml:space="preserve"> </v>
          </cell>
          <cell r="G304" t="str">
            <v xml:space="preserve"> </v>
          </cell>
          <cell r="K304" t="str">
            <v/>
          </cell>
          <cell r="L304" t="str">
            <v/>
          </cell>
        </row>
        <row r="305">
          <cell r="F305" t="str">
            <v xml:space="preserve"> </v>
          </cell>
          <cell r="G305" t="str">
            <v xml:space="preserve"> </v>
          </cell>
          <cell r="K305" t="str">
            <v/>
          </cell>
          <cell r="L305" t="str">
            <v/>
          </cell>
        </row>
        <row r="306">
          <cell r="F306" t="str">
            <v xml:space="preserve"> </v>
          </cell>
          <cell r="G306" t="str">
            <v xml:space="preserve"> </v>
          </cell>
          <cell r="K306" t="str">
            <v/>
          </cell>
          <cell r="L306" t="str">
            <v/>
          </cell>
        </row>
        <row r="307">
          <cell r="F307" t="str">
            <v xml:space="preserve"> </v>
          </cell>
          <cell r="G307" t="str">
            <v xml:space="preserve"> </v>
          </cell>
          <cell r="K307" t="str">
            <v/>
          </cell>
          <cell r="L307" t="str">
            <v/>
          </cell>
        </row>
        <row r="308">
          <cell r="F308" t="str">
            <v xml:space="preserve"> </v>
          </cell>
          <cell r="G308" t="str">
            <v xml:space="preserve"> </v>
          </cell>
          <cell r="K308" t="str">
            <v/>
          </cell>
          <cell r="L308" t="str">
            <v/>
          </cell>
        </row>
        <row r="309">
          <cell r="F309" t="str">
            <v xml:space="preserve"> </v>
          </cell>
          <cell r="G309" t="str">
            <v xml:space="preserve"> </v>
          </cell>
          <cell r="K309" t="str">
            <v/>
          </cell>
          <cell r="L309" t="str">
            <v/>
          </cell>
        </row>
        <row r="310">
          <cell r="F310" t="str">
            <v xml:space="preserve"> </v>
          </cell>
          <cell r="G310" t="str">
            <v xml:space="preserve"> </v>
          </cell>
          <cell r="K310" t="str">
            <v/>
          </cell>
          <cell r="L310" t="str">
            <v/>
          </cell>
        </row>
        <row r="311">
          <cell r="F311" t="str">
            <v xml:space="preserve"> </v>
          </cell>
          <cell r="G311" t="str">
            <v xml:space="preserve"> </v>
          </cell>
          <cell r="K311" t="str">
            <v/>
          </cell>
          <cell r="L311" t="str">
            <v/>
          </cell>
        </row>
        <row r="312">
          <cell r="F312" t="str">
            <v xml:space="preserve"> </v>
          </cell>
          <cell r="G312" t="str">
            <v xml:space="preserve"> </v>
          </cell>
          <cell r="K312" t="str">
            <v/>
          </cell>
          <cell r="L312" t="str">
            <v/>
          </cell>
        </row>
        <row r="313">
          <cell r="F313" t="str">
            <v xml:space="preserve"> </v>
          </cell>
          <cell r="G313" t="str">
            <v xml:space="preserve"> </v>
          </cell>
          <cell r="K313" t="str">
            <v/>
          </cell>
          <cell r="L313" t="str">
            <v/>
          </cell>
        </row>
        <row r="314">
          <cell r="F314" t="str">
            <v xml:space="preserve"> </v>
          </cell>
          <cell r="G314" t="str">
            <v xml:space="preserve"> </v>
          </cell>
          <cell r="K314" t="str">
            <v/>
          </cell>
          <cell r="L314" t="str">
            <v/>
          </cell>
        </row>
        <row r="315">
          <cell r="F315" t="str">
            <v xml:space="preserve"> </v>
          </cell>
          <cell r="G315" t="str">
            <v xml:space="preserve"> </v>
          </cell>
          <cell r="K315" t="str">
            <v/>
          </cell>
          <cell r="L315" t="str">
            <v/>
          </cell>
        </row>
        <row r="316">
          <cell r="F316" t="str">
            <v xml:space="preserve"> </v>
          </cell>
          <cell r="G316" t="str">
            <v xml:space="preserve"> </v>
          </cell>
          <cell r="K316" t="str">
            <v/>
          </cell>
          <cell r="L316" t="str">
            <v/>
          </cell>
        </row>
        <row r="317">
          <cell r="F317" t="str">
            <v xml:space="preserve"> </v>
          </cell>
          <cell r="G317" t="str">
            <v xml:space="preserve"> </v>
          </cell>
          <cell r="K317" t="str">
            <v/>
          </cell>
          <cell r="L317" t="str">
            <v/>
          </cell>
        </row>
        <row r="318">
          <cell r="F318" t="str">
            <v xml:space="preserve"> </v>
          </cell>
          <cell r="G318" t="str">
            <v xml:space="preserve"> </v>
          </cell>
          <cell r="K318" t="str">
            <v/>
          </cell>
          <cell r="L318" t="str">
            <v/>
          </cell>
        </row>
        <row r="319">
          <cell r="F319" t="str">
            <v xml:space="preserve"> </v>
          </cell>
          <cell r="G319" t="str">
            <v xml:space="preserve"> </v>
          </cell>
          <cell r="K319" t="str">
            <v/>
          </cell>
          <cell r="L319" t="str">
            <v/>
          </cell>
        </row>
        <row r="320">
          <cell r="F320" t="str">
            <v xml:space="preserve"> </v>
          </cell>
          <cell r="G320" t="str">
            <v xml:space="preserve"> </v>
          </cell>
          <cell r="K320" t="str">
            <v/>
          </cell>
          <cell r="L320" t="str">
            <v/>
          </cell>
        </row>
        <row r="321">
          <cell r="F321" t="str">
            <v xml:space="preserve"> </v>
          </cell>
          <cell r="G321" t="str">
            <v xml:space="preserve"> </v>
          </cell>
          <cell r="K321" t="str">
            <v/>
          </cell>
          <cell r="L321" t="str">
            <v/>
          </cell>
        </row>
        <row r="322">
          <cell r="F322" t="str">
            <v xml:space="preserve"> </v>
          </cell>
          <cell r="G322" t="str">
            <v xml:space="preserve"> </v>
          </cell>
          <cell r="K322" t="str">
            <v/>
          </cell>
          <cell r="L322" t="str">
            <v/>
          </cell>
        </row>
        <row r="323">
          <cell r="F323" t="str">
            <v xml:space="preserve"> </v>
          </cell>
          <cell r="G323" t="str">
            <v xml:space="preserve"> </v>
          </cell>
          <cell r="K323" t="str">
            <v/>
          </cell>
          <cell r="L323" t="str">
            <v/>
          </cell>
        </row>
        <row r="324">
          <cell r="F324" t="str">
            <v xml:space="preserve"> </v>
          </cell>
          <cell r="G324" t="str">
            <v xml:space="preserve"> </v>
          </cell>
          <cell r="K324" t="str">
            <v/>
          </cell>
          <cell r="L324" t="str">
            <v/>
          </cell>
        </row>
        <row r="325">
          <cell r="F325" t="str">
            <v xml:space="preserve"> </v>
          </cell>
          <cell r="G325" t="str">
            <v xml:space="preserve"> </v>
          </cell>
          <cell r="K325" t="str">
            <v/>
          </cell>
          <cell r="L325" t="str">
            <v/>
          </cell>
        </row>
        <row r="326">
          <cell r="F326" t="str">
            <v xml:space="preserve"> </v>
          </cell>
          <cell r="G326" t="str">
            <v xml:space="preserve"> </v>
          </cell>
          <cell r="K326" t="str">
            <v/>
          </cell>
          <cell r="L326" t="str">
            <v/>
          </cell>
        </row>
        <row r="327">
          <cell r="F327" t="str">
            <v xml:space="preserve"> </v>
          </cell>
          <cell r="G327" t="str">
            <v xml:space="preserve"> </v>
          </cell>
          <cell r="K327" t="str">
            <v/>
          </cell>
          <cell r="L327" t="str">
            <v/>
          </cell>
        </row>
        <row r="328">
          <cell r="F328" t="str">
            <v xml:space="preserve"> </v>
          </cell>
          <cell r="G328" t="str">
            <v xml:space="preserve"> </v>
          </cell>
          <cell r="K328" t="str">
            <v/>
          </cell>
          <cell r="L328" t="str">
            <v/>
          </cell>
        </row>
        <row r="329">
          <cell r="F329" t="str">
            <v xml:space="preserve"> </v>
          </cell>
          <cell r="G329" t="str">
            <v xml:space="preserve"> </v>
          </cell>
          <cell r="K329" t="str">
            <v/>
          </cell>
          <cell r="L329" t="str">
            <v/>
          </cell>
        </row>
        <row r="330">
          <cell r="F330" t="str">
            <v xml:space="preserve"> </v>
          </cell>
          <cell r="G330" t="str">
            <v xml:space="preserve"> </v>
          </cell>
          <cell r="K330" t="str">
            <v/>
          </cell>
          <cell r="L330" t="str">
            <v/>
          </cell>
        </row>
        <row r="331">
          <cell r="F331" t="str">
            <v xml:space="preserve"> </v>
          </cell>
          <cell r="G331" t="str">
            <v xml:space="preserve"> </v>
          </cell>
          <cell r="K331" t="str">
            <v/>
          </cell>
          <cell r="L331" t="str">
            <v/>
          </cell>
        </row>
        <row r="332">
          <cell r="F332" t="str">
            <v xml:space="preserve"> </v>
          </cell>
          <cell r="G332" t="str">
            <v xml:space="preserve"> </v>
          </cell>
          <cell r="K332" t="str">
            <v/>
          </cell>
          <cell r="L332" t="str">
            <v/>
          </cell>
        </row>
        <row r="333">
          <cell r="F333" t="str">
            <v xml:space="preserve"> </v>
          </cell>
          <cell r="G333" t="str">
            <v xml:space="preserve"> </v>
          </cell>
          <cell r="K333" t="str">
            <v/>
          </cell>
          <cell r="L333" t="str">
            <v/>
          </cell>
        </row>
        <row r="334">
          <cell r="F334" t="str">
            <v xml:space="preserve"> </v>
          </cell>
          <cell r="G334" t="str">
            <v xml:space="preserve"> </v>
          </cell>
          <cell r="K334" t="str">
            <v/>
          </cell>
          <cell r="L334" t="str">
            <v/>
          </cell>
        </row>
        <row r="335">
          <cell r="F335" t="str">
            <v xml:space="preserve"> </v>
          </cell>
          <cell r="G335" t="str">
            <v xml:space="preserve"> </v>
          </cell>
          <cell r="K335" t="str">
            <v/>
          </cell>
          <cell r="L335" t="str">
            <v/>
          </cell>
        </row>
        <row r="336">
          <cell r="F336" t="str">
            <v xml:space="preserve"> </v>
          </cell>
          <cell r="G336" t="str">
            <v xml:space="preserve"> </v>
          </cell>
          <cell r="K336" t="str">
            <v/>
          </cell>
          <cell r="L336" t="str">
            <v/>
          </cell>
        </row>
        <row r="337">
          <cell r="F337" t="str">
            <v xml:space="preserve"> </v>
          </cell>
          <cell r="G337" t="str">
            <v xml:space="preserve"> </v>
          </cell>
          <cell r="K337" t="str">
            <v/>
          </cell>
          <cell r="L337" t="str">
            <v/>
          </cell>
        </row>
        <row r="338">
          <cell r="F338" t="str">
            <v xml:space="preserve"> </v>
          </cell>
          <cell r="G338" t="str">
            <v xml:space="preserve"> </v>
          </cell>
          <cell r="K338" t="str">
            <v/>
          </cell>
          <cell r="L338" t="str">
            <v/>
          </cell>
        </row>
        <row r="339">
          <cell r="F339" t="str">
            <v xml:space="preserve"> </v>
          </cell>
          <cell r="G339" t="str">
            <v xml:space="preserve"> </v>
          </cell>
          <cell r="K339" t="str">
            <v/>
          </cell>
          <cell r="L339" t="str">
            <v/>
          </cell>
        </row>
        <row r="340">
          <cell r="F340" t="str">
            <v xml:space="preserve"> </v>
          </cell>
          <cell r="G340" t="str">
            <v xml:space="preserve"> </v>
          </cell>
          <cell r="K340" t="str">
            <v/>
          </cell>
          <cell r="L340" t="str">
            <v/>
          </cell>
        </row>
        <row r="341">
          <cell r="F341" t="str">
            <v xml:space="preserve"> </v>
          </cell>
          <cell r="G341" t="str">
            <v xml:space="preserve"> </v>
          </cell>
          <cell r="K341" t="str">
            <v/>
          </cell>
          <cell r="L341" t="str">
            <v/>
          </cell>
        </row>
        <row r="342">
          <cell r="F342" t="str">
            <v xml:space="preserve"> </v>
          </cell>
          <cell r="G342" t="str">
            <v xml:space="preserve"> </v>
          </cell>
          <cell r="K342" t="str">
            <v/>
          </cell>
          <cell r="L342" t="str">
            <v/>
          </cell>
        </row>
        <row r="343">
          <cell r="F343" t="str">
            <v xml:space="preserve"> </v>
          </cell>
          <cell r="G343" t="str">
            <v xml:space="preserve"> </v>
          </cell>
          <cell r="K343" t="str">
            <v/>
          </cell>
          <cell r="L343" t="str">
            <v/>
          </cell>
        </row>
        <row r="344">
          <cell r="F344" t="str">
            <v xml:space="preserve"> </v>
          </cell>
          <cell r="G344" t="str">
            <v xml:space="preserve"> </v>
          </cell>
          <cell r="K344" t="str">
            <v/>
          </cell>
          <cell r="L344" t="str">
            <v/>
          </cell>
        </row>
        <row r="345">
          <cell r="F345" t="str">
            <v xml:space="preserve"> </v>
          </cell>
          <cell r="G345" t="str">
            <v xml:space="preserve"> </v>
          </cell>
          <cell r="K345" t="str">
            <v/>
          </cell>
          <cell r="L345" t="str">
            <v/>
          </cell>
        </row>
        <row r="346">
          <cell r="F346" t="str">
            <v xml:space="preserve"> </v>
          </cell>
          <cell r="G346" t="str">
            <v xml:space="preserve"> </v>
          </cell>
          <cell r="K346" t="str">
            <v/>
          </cell>
          <cell r="L346" t="str">
            <v/>
          </cell>
        </row>
        <row r="347">
          <cell r="F347" t="str">
            <v xml:space="preserve"> </v>
          </cell>
          <cell r="G347" t="str">
            <v xml:space="preserve"> </v>
          </cell>
          <cell r="K347" t="str">
            <v/>
          </cell>
          <cell r="L347" t="str">
            <v/>
          </cell>
        </row>
        <row r="348">
          <cell r="F348" t="str">
            <v xml:space="preserve"> </v>
          </cell>
          <cell r="G348" t="str">
            <v xml:space="preserve"> </v>
          </cell>
          <cell r="K348" t="str">
            <v/>
          </cell>
          <cell r="L348" t="str">
            <v/>
          </cell>
        </row>
        <row r="349">
          <cell r="F349" t="str">
            <v xml:space="preserve"> </v>
          </cell>
          <cell r="G349" t="str">
            <v xml:space="preserve"> </v>
          </cell>
          <cell r="K349" t="str">
            <v/>
          </cell>
          <cell r="L349" t="str">
            <v/>
          </cell>
        </row>
        <row r="350">
          <cell r="F350" t="str">
            <v xml:space="preserve"> </v>
          </cell>
          <cell r="G350" t="str">
            <v xml:space="preserve"> </v>
          </cell>
          <cell r="K350" t="str">
            <v/>
          </cell>
          <cell r="L350" t="str">
            <v/>
          </cell>
        </row>
        <row r="351">
          <cell r="F351" t="str">
            <v xml:space="preserve"> </v>
          </cell>
          <cell r="G351" t="str">
            <v xml:space="preserve"> </v>
          </cell>
          <cell r="K351" t="str">
            <v/>
          </cell>
          <cell r="L351" t="str">
            <v/>
          </cell>
        </row>
        <row r="352">
          <cell r="F352" t="str">
            <v xml:space="preserve"> </v>
          </cell>
          <cell r="G352" t="str">
            <v xml:space="preserve"> </v>
          </cell>
          <cell r="K352" t="str">
            <v/>
          </cell>
          <cell r="L352" t="str">
            <v/>
          </cell>
        </row>
        <row r="353">
          <cell r="F353" t="str">
            <v xml:space="preserve"> </v>
          </cell>
          <cell r="G353" t="str">
            <v xml:space="preserve"> </v>
          </cell>
          <cell r="K353" t="str">
            <v/>
          </cell>
          <cell r="L353" t="str">
            <v/>
          </cell>
        </row>
        <row r="354">
          <cell r="F354" t="str">
            <v xml:space="preserve"> </v>
          </cell>
          <cell r="G354" t="str">
            <v xml:space="preserve"> </v>
          </cell>
          <cell r="K354" t="str">
            <v/>
          </cell>
          <cell r="L354" t="str">
            <v/>
          </cell>
        </row>
        <row r="355">
          <cell r="F355" t="str">
            <v xml:space="preserve"> </v>
          </cell>
          <cell r="G355" t="str">
            <v xml:space="preserve"> </v>
          </cell>
          <cell r="K355" t="str">
            <v/>
          </cell>
          <cell r="L355" t="str">
            <v/>
          </cell>
        </row>
        <row r="356">
          <cell r="F356" t="str">
            <v xml:space="preserve"> </v>
          </cell>
          <cell r="G356" t="str">
            <v xml:space="preserve"> </v>
          </cell>
          <cell r="K356" t="str">
            <v/>
          </cell>
          <cell r="L356" t="str">
            <v/>
          </cell>
        </row>
        <row r="357">
          <cell r="F357" t="str">
            <v xml:space="preserve"> </v>
          </cell>
          <cell r="G357" t="str">
            <v xml:space="preserve"> </v>
          </cell>
          <cell r="K357" t="str">
            <v/>
          </cell>
          <cell r="L357" t="str">
            <v/>
          </cell>
        </row>
        <row r="358">
          <cell r="F358" t="str">
            <v xml:space="preserve"> </v>
          </cell>
          <cell r="G358" t="str">
            <v xml:space="preserve"> </v>
          </cell>
          <cell r="K358" t="str">
            <v/>
          </cell>
          <cell r="L358" t="str">
            <v/>
          </cell>
        </row>
        <row r="359">
          <cell r="F359" t="str">
            <v xml:space="preserve"> </v>
          </cell>
          <cell r="G359" t="str">
            <v xml:space="preserve"> </v>
          </cell>
          <cell r="K359" t="str">
            <v/>
          </cell>
          <cell r="L359" t="str">
            <v/>
          </cell>
        </row>
        <row r="360">
          <cell r="F360" t="str">
            <v xml:space="preserve"> </v>
          </cell>
          <cell r="G360" t="str">
            <v xml:space="preserve"> </v>
          </cell>
          <cell r="K360" t="str">
            <v/>
          </cell>
          <cell r="L360" t="str">
            <v/>
          </cell>
        </row>
        <row r="361">
          <cell r="F361" t="str">
            <v xml:space="preserve"> </v>
          </cell>
          <cell r="G361" t="str">
            <v xml:space="preserve"> </v>
          </cell>
          <cell r="K361" t="str">
            <v/>
          </cell>
          <cell r="L361" t="str">
            <v/>
          </cell>
        </row>
        <row r="362">
          <cell r="F362" t="str">
            <v xml:space="preserve"> </v>
          </cell>
          <cell r="G362" t="str">
            <v xml:space="preserve"> </v>
          </cell>
          <cell r="K362" t="str">
            <v/>
          </cell>
          <cell r="L362" t="str">
            <v/>
          </cell>
        </row>
        <row r="363">
          <cell r="F363" t="str">
            <v xml:space="preserve"> </v>
          </cell>
          <cell r="G363" t="str">
            <v xml:space="preserve"> </v>
          </cell>
          <cell r="K363" t="str">
            <v/>
          </cell>
          <cell r="L363" t="str">
            <v/>
          </cell>
        </row>
        <row r="364">
          <cell r="F364" t="str">
            <v xml:space="preserve"> </v>
          </cell>
          <cell r="G364" t="str">
            <v xml:space="preserve"> </v>
          </cell>
          <cell r="K364" t="str">
            <v/>
          </cell>
          <cell r="L364" t="str">
            <v/>
          </cell>
        </row>
        <row r="365">
          <cell r="F365" t="str">
            <v xml:space="preserve"> </v>
          </cell>
          <cell r="G365" t="str">
            <v xml:space="preserve"> </v>
          </cell>
          <cell r="K365" t="str">
            <v/>
          </cell>
          <cell r="L365" t="str">
            <v/>
          </cell>
        </row>
        <row r="366">
          <cell r="F366" t="str">
            <v xml:space="preserve"> </v>
          </cell>
          <cell r="G366" t="str">
            <v xml:space="preserve"> </v>
          </cell>
          <cell r="K366" t="str">
            <v/>
          </cell>
          <cell r="L366" t="str">
            <v/>
          </cell>
        </row>
        <row r="367">
          <cell r="F367" t="str">
            <v xml:space="preserve"> </v>
          </cell>
          <cell r="G367" t="str">
            <v xml:space="preserve"> </v>
          </cell>
          <cell r="K367" t="str">
            <v/>
          </cell>
          <cell r="L367" t="str">
            <v/>
          </cell>
        </row>
        <row r="368">
          <cell r="F368" t="str">
            <v xml:space="preserve"> </v>
          </cell>
          <cell r="G368" t="str">
            <v xml:space="preserve"> </v>
          </cell>
          <cell r="K368" t="str">
            <v/>
          </cell>
          <cell r="L368" t="str">
            <v/>
          </cell>
        </row>
        <row r="369">
          <cell r="F369" t="str">
            <v xml:space="preserve"> </v>
          </cell>
          <cell r="G369" t="str">
            <v xml:space="preserve"> </v>
          </cell>
          <cell r="K369" t="str">
            <v/>
          </cell>
          <cell r="L369" t="str">
            <v/>
          </cell>
        </row>
        <row r="370">
          <cell r="F370" t="str">
            <v xml:space="preserve"> </v>
          </cell>
          <cell r="G370" t="str">
            <v xml:space="preserve"> </v>
          </cell>
          <cell r="K370" t="str">
            <v/>
          </cell>
          <cell r="L370" t="str">
            <v/>
          </cell>
        </row>
        <row r="371">
          <cell r="F371" t="str">
            <v xml:space="preserve"> </v>
          </cell>
          <cell r="G371" t="str">
            <v xml:space="preserve"> </v>
          </cell>
          <cell r="K371" t="str">
            <v/>
          </cell>
          <cell r="L371" t="str">
            <v/>
          </cell>
        </row>
        <row r="372">
          <cell r="F372" t="str">
            <v xml:space="preserve"> </v>
          </cell>
          <cell r="G372" t="str">
            <v xml:space="preserve"> </v>
          </cell>
          <cell r="K372" t="str">
            <v/>
          </cell>
          <cell r="L372" t="str">
            <v/>
          </cell>
        </row>
        <row r="373">
          <cell r="F373" t="str">
            <v xml:space="preserve"> </v>
          </cell>
          <cell r="G373" t="str">
            <v xml:space="preserve"> </v>
          </cell>
          <cell r="K373" t="str">
            <v/>
          </cell>
          <cell r="L373" t="str">
            <v/>
          </cell>
        </row>
        <row r="374">
          <cell r="F374" t="str">
            <v xml:space="preserve"> </v>
          </cell>
          <cell r="G374" t="str">
            <v xml:space="preserve"> </v>
          </cell>
          <cell r="K374" t="str">
            <v/>
          </cell>
          <cell r="L374" t="str">
            <v/>
          </cell>
        </row>
        <row r="375">
          <cell r="F375" t="str">
            <v xml:space="preserve"> </v>
          </cell>
          <cell r="G375" t="str">
            <v xml:space="preserve"> </v>
          </cell>
          <cell r="K375" t="str">
            <v/>
          </cell>
          <cell r="L375" t="str">
            <v/>
          </cell>
        </row>
        <row r="376">
          <cell r="F376" t="str">
            <v xml:space="preserve"> </v>
          </cell>
          <cell r="G376" t="str">
            <v xml:space="preserve"> </v>
          </cell>
          <cell r="K376" t="str">
            <v/>
          </cell>
          <cell r="L376" t="str">
            <v/>
          </cell>
        </row>
        <row r="377">
          <cell r="F377" t="str">
            <v xml:space="preserve"> </v>
          </cell>
          <cell r="G377" t="str">
            <v xml:space="preserve"> </v>
          </cell>
          <cell r="K377" t="str">
            <v/>
          </cell>
          <cell r="L377" t="str">
            <v/>
          </cell>
        </row>
        <row r="378">
          <cell r="F378" t="str">
            <v xml:space="preserve"> </v>
          </cell>
          <cell r="G378" t="str">
            <v xml:space="preserve"> </v>
          </cell>
          <cell r="K378" t="str">
            <v/>
          </cell>
          <cell r="L378" t="str">
            <v/>
          </cell>
        </row>
        <row r="379">
          <cell r="F379" t="str">
            <v xml:space="preserve"> </v>
          </cell>
          <cell r="G379" t="str">
            <v xml:space="preserve"> </v>
          </cell>
          <cell r="K379" t="str">
            <v/>
          </cell>
          <cell r="L379" t="str">
            <v/>
          </cell>
        </row>
        <row r="380">
          <cell r="F380" t="str">
            <v xml:space="preserve"> </v>
          </cell>
          <cell r="G380" t="str">
            <v xml:space="preserve"> </v>
          </cell>
          <cell r="K380" t="str">
            <v/>
          </cell>
          <cell r="L380" t="str">
            <v/>
          </cell>
        </row>
        <row r="381">
          <cell r="F381" t="str">
            <v xml:space="preserve"> </v>
          </cell>
          <cell r="G381" t="str">
            <v xml:space="preserve"> </v>
          </cell>
          <cell r="K381" t="str">
            <v/>
          </cell>
          <cell r="L381" t="str">
            <v/>
          </cell>
        </row>
        <row r="382">
          <cell r="F382" t="str">
            <v xml:space="preserve"> </v>
          </cell>
          <cell r="G382" t="str">
            <v xml:space="preserve"> </v>
          </cell>
          <cell r="K382" t="str">
            <v/>
          </cell>
          <cell r="L382" t="str">
            <v/>
          </cell>
        </row>
        <row r="383">
          <cell r="F383" t="str">
            <v xml:space="preserve"> </v>
          </cell>
          <cell r="G383" t="str">
            <v xml:space="preserve"> </v>
          </cell>
          <cell r="K383" t="str">
            <v/>
          </cell>
          <cell r="L383" t="str">
            <v/>
          </cell>
        </row>
        <row r="384">
          <cell r="F384" t="str">
            <v xml:space="preserve"> </v>
          </cell>
          <cell r="G384" t="str">
            <v xml:space="preserve"> </v>
          </cell>
          <cell r="K384" t="str">
            <v/>
          </cell>
          <cell r="L384" t="str">
            <v/>
          </cell>
        </row>
        <row r="385">
          <cell r="F385" t="str">
            <v xml:space="preserve"> </v>
          </cell>
          <cell r="G385" t="str">
            <v xml:space="preserve"> </v>
          </cell>
          <cell r="K385" t="str">
            <v/>
          </cell>
          <cell r="L385" t="str">
            <v/>
          </cell>
        </row>
        <row r="386">
          <cell r="F386" t="str">
            <v xml:space="preserve"> </v>
          </cell>
          <cell r="G386" t="str">
            <v xml:space="preserve"> </v>
          </cell>
          <cell r="K386" t="str">
            <v/>
          </cell>
          <cell r="L386" t="str">
            <v/>
          </cell>
        </row>
        <row r="387">
          <cell r="F387" t="str">
            <v xml:space="preserve"> </v>
          </cell>
          <cell r="G387" t="str">
            <v xml:space="preserve"> </v>
          </cell>
          <cell r="K387" t="str">
            <v/>
          </cell>
          <cell r="L387" t="str">
            <v/>
          </cell>
        </row>
        <row r="388">
          <cell r="F388" t="str">
            <v xml:space="preserve"> </v>
          </cell>
          <cell r="G388" t="str">
            <v xml:space="preserve"> </v>
          </cell>
          <cell r="K388" t="str">
            <v/>
          </cell>
          <cell r="L388" t="str">
            <v/>
          </cell>
        </row>
        <row r="389">
          <cell r="F389" t="str">
            <v xml:space="preserve"> </v>
          </cell>
          <cell r="G389" t="str">
            <v xml:space="preserve"> </v>
          </cell>
          <cell r="K389" t="str">
            <v/>
          </cell>
          <cell r="L389" t="str">
            <v/>
          </cell>
        </row>
        <row r="390">
          <cell r="F390" t="str">
            <v xml:space="preserve"> </v>
          </cell>
          <cell r="G390" t="str">
            <v xml:space="preserve"> </v>
          </cell>
          <cell r="K390" t="str">
            <v/>
          </cell>
          <cell r="L390" t="str">
            <v/>
          </cell>
        </row>
        <row r="391">
          <cell r="F391" t="str">
            <v xml:space="preserve"> </v>
          </cell>
          <cell r="G391" t="str">
            <v xml:space="preserve"> </v>
          </cell>
          <cell r="K391" t="str">
            <v/>
          </cell>
          <cell r="L391" t="str">
            <v/>
          </cell>
        </row>
        <row r="392">
          <cell r="F392" t="str">
            <v xml:space="preserve"> </v>
          </cell>
          <cell r="G392" t="str">
            <v xml:space="preserve"> </v>
          </cell>
          <cell r="K392" t="str">
            <v/>
          </cell>
          <cell r="L392" t="str">
            <v/>
          </cell>
        </row>
        <row r="393">
          <cell r="F393" t="str">
            <v xml:space="preserve"> </v>
          </cell>
          <cell r="G393" t="str">
            <v xml:space="preserve"> </v>
          </cell>
          <cell r="K393" t="str">
            <v/>
          </cell>
          <cell r="L393" t="str">
            <v/>
          </cell>
        </row>
        <row r="394">
          <cell r="F394" t="str">
            <v xml:space="preserve"> </v>
          </cell>
          <cell r="G394" t="str">
            <v xml:space="preserve"> </v>
          </cell>
          <cell r="K394" t="str">
            <v/>
          </cell>
          <cell r="L394" t="str">
            <v/>
          </cell>
        </row>
        <row r="395">
          <cell r="F395" t="str">
            <v xml:space="preserve"> </v>
          </cell>
          <cell r="G395" t="str">
            <v xml:space="preserve"> </v>
          </cell>
          <cell r="K395" t="str">
            <v/>
          </cell>
          <cell r="L395" t="str">
            <v/>
          </cell>
        </row>
        <row r="396">
          <cell r="F396" t="str">
            <v xml:space="preserve"> </v>
          </cell>
          <cell r="G396" t="str">
            <v xml:space="preserve"> </v>
          </cell>
          <cell r="K396" t="str">
            <v/>
          </cell>
          <cell r="L396" t="str">
            <v/>
          </cell>
        </row>
        <row r="397">
          <cell r="F397" t="str">
            <v xml:space="preserve"> </v>
          </cell>
          <cell r="G397" t="str">
            <v xml:space="preserve"> </v>
          </cell>
          <cell r="K397" t="str">
            <v/>
          </cell>
          <cell r="L397" t="str">
            <v/>
          </cell>
        </row>
        <row r="398">
          <cell r="F398" t="str">
            <v xml:space="preserve"> </v>
          </cell>
          <cell r="G398" t="str">
            <v xml:space="preserve"> </v>
          </cell>
          <cell r="K398" t="str">
            <v/>
          </cell>
          <cell r="L398" t="str">
            <v/>
          </cell>
        </row>
        <row r="399">
          <cell r="F399" t="str">
            <v xml:space="preserve"> </v>
          </cell>
          <cell r="G399" t="str">
            <v xml:space="preserve"> </v>
          </cell>
          <cell r="K399" t="str">
            <v/>
          </cell>
          <cell r="L399" t="str">
            <v/>
          </cell>
        </row>
        <row r="400">
          <cell r="F400" t="str">
            <v xml:space="preserve"> </v>
          </cell>
          <cell r="G400" t="str">
            <v xml:space="preserve"> </v>
          </cell>
          <cell r="K400" t="str">
            <v/>
          </cell>
          <cell r="L400" t="str">
            <v/>
          </cell>
        </row>
        <row r="401">
          <cell r="F401" t="str">
            <v xml:space="preserve"> </v>
          </cell>
          <cell r="G401" t="str">
            <v xml:space="preserve"> </v>
          </cell>
          <cell r="K401" t="str">
            <v/>
          </cell>
          <cell r="L401" t="str">
            <v/>
          </cell>
        </row>
        <row r="402">
          <cell r="F402" t="str">
            <v xml:space="preserve"> </v>
          </cell>
          <cell r="G402" t="str">
            <v xml:space="preserve"> </v>
          </cell>
          <cell r="K402" t="str">
            <v/>
          </cell>
          <cell r="L402" t="str">
            <v/>
          </cell>
        </row>
        <row r="403">
          <cell r="F403" t="str">
            <v xml:space="preserve"> </v>
          </cell>
          <cell r="G403" t="str">
            <v xml:space="preserve"> </v>
          </cell>
          <cell r="K403" t="str">
            <v/>
          </cell>
          <cell r="L403" t="str">
            <v/>
          </cell>
        </row>
        <row r="404">
          <cell r="F404" t="str">
            <v xml:space="preserve"> </v>
          </cell>
          <cell r="G404" t="str">
            <v xml:space="preserve"> </v>
          </cell>
          <cell r="K404" t="str">
            <v/>
          </cell>
          <cell r="L404" t="str">
            <v/>
          </cell>
        </row>
        <row r="405">
          <cell r="F405" t="str">
            <v xml:space="preserve"> </v>
          </cell>
          <cell r="G405" t="str">
            <v xml:space="preserve"> </v>
          </cell>
          <cell r="K405" t="str">
            <v/>
          </cell>
          <cell r="L405" t="str">
            <v/>
          </cell>
        </row>
        <row r="406">
          <cell r="F406" t="str">
            <v xml:space="preserve"> </v>
          </cell>
          <cell r="G406" t="str">
            <v xml:space="preserve"> </v>
          </cell>
          <cell r="K406" t="str">
            <v/>
          </cell>
          <cell r="L406" t="str">
            <v/>
          </cell>
        </row>
        <row r="407">
          <cell r="F407" t="str">
            <v xml:space="preserve"> </v>
          </cell>
          <cell r="G407" t="str">
            <v xml:space="preserve"> </v>
          </cell>
          <cell r="K407" t="str">
            <v/>
          </cell>
          <cell r="L407" t="str">
            <v/>
          </cell>
        </row>
        <row r="408">
          <cell r="F408" t="str">
            <v xml:space="preserve"> </v>
          </cell>
          <cell r="G408" t="str">
            <v xml:space="preserve"> </v>
          </cell>
          <cell r="K408" t="str">
            <v/>
          </cell>
          <cell r="L408" t="str">
            <v/>
          </cell>
        </row>
        <row r="409">
          <cell r="F409" t="str">
            <v xml:space="preserve"> </v>
          </cell>
          <cell r="G409" t="str">
            <v xml:space="preserve"> </v>
          </cell>
          <cell r="K409" t="str">
            <v/>
          </cell>
          <cell r="L409" t="str">
            <v/>
          </cell>
        </row>
        <row r="410">
          <cell r="F410" t="str">
            <v xml:space="preserve"> </v>
          </cell>
          <cell r="G410" t="str">
            <v xml:space="preserve"> </v>
          </cell>
          <cell r="K410" t="str">
            <v/>
          </cell>
          <cell r="L410" t="str">
            <v/>
          </cell>
        </row>
        <row r="411">
          <cell r="F411" t="str">
            <v xml:space="preserve"> </v>
          </cell>
          <cell r="G411" t="str">
            <v xml:space="preserve"> </v>
          </cell>
          <cell r="K411" t="str">
            <v/>
          </cell>
          <cell r="L411" t="str">
            <v/>
          </cell>
        </row>
        <row r="412">
          <cell r="F412" t="str">
            <v xml:space="preserve"> </v>
          </cell>
          <cell r="G412" t="str">
            <v xml:space="preserve"> </v>
          </cell>
          <cell r="K412" t="str">
            <v/>
          </cell>
          <cell r="L412" t="str">
            <v/>
          </cell>
        </row>
        <row r="413">
          <cell r="F413" t="str">
            <v xml:space="preserve"> </v>
          </cell>
          <cell r="G413" t="str">
            <v xml:space="preserve"> </v>
          </cell>
          <cell r="K413" t="str">
            <v/>
          </cell>
          <cell r="L413" t="str">
            <v/>
          </cell>
        </row>
        <row r="414">
          <cell r="F414" t="str">
            <v xml:space="preserve"> </v>
          </cell>
          <cell r="G414" t="str">
            <v xml:space="preserve"> </v>
          </cell>
          <cell r="K414" t="str">
            <v/>
          </cell>
          <cell r="L414" t="str">
            <v/>
          </cell>
        </row>
        <row r="415">
          <cell r="F415" t="str">
            <v xml:space="preserve"> </v>
          </cell>
          <cell r="G415" t="str">
            <v xml:space="preserve"> </v>
          </cell>
          <cell r="K415" t="str">
            <v/>
          </cell>
          <cell r="L415" t="str">
            <v/>
          </cell>
        </row>
        <row r="416">
          <cell r="F416" t="str">
            <v xml:space="preserve"> </v>
          </cell>
          <cell r="G416" t="str">
            <v xml:space="preserve"> </v>
          </cell>
          <cell r="K416" t="str">
            <v/>
          </cell>
          <cell r="L416" t="str">
            <v/>
          </cell>
        </row>
        <row r="417">
          <cell r="F417" t="str">
            <v xml:space="preserve"> </v>
          </cell>
          <cell r="G417" t="str">
            <v xml:space="preserve"> </v>
          </cell>
          <cell r="K417" t="str">
            <v/>
          </cell>
          <cell r="L417" t="str">
            <v/>
          </cell>
        </row>
        <row r="418">
          <cell r="F418" t="str">
            <v xml:space="preserve"> </v>
          </cell>
          <cell r="G418" t="str">
            <v xml:space="preserve"> </v>
          </cell>
          <cell r="K418" t="str">
            <v/>
          </cell>
          <cell r="L418" t="str">
            <v/>
          </cell>
        </row>
        <row r="419">
          <cell r="F419" t="str">
            <v xml:space="preserve"> </v>
          </cell>
          <cell r="G419" t="str">
            <v xml:space="preserve"> </v>
          </cell>
          <cell r="K419" t="str">
            <v/>
          </cell>
          <cell r="L419" t="str">
            <v/>
          </cell>
        </row>
        <row r="420">
          <cell r="F420" t="str">
            <v xml:space="preserve"> </v>
          </cell>
          <cell r="G420" t="str">
            <v xml:space="preserve"> </v>
          </cell>
          <cell r="K420" t="str">
            <v/>
          </cell>
          <cell r="L420" t="str">
            <v/>
          </cell>
        </row>
        <row r="421">
          <cell r="F421" t="str">
            <v xml:space="preserve"> </v>
          </cell>
          <cell r="G421" t="str">
            <v xml:space="preserve"> </v>
          </cell>
          <cell r="K421" t="str">
            <v/>
          </cell>
          <cell r="L421" t="str">
            <v/>
          </cell>
        </row>
        <row r="422">
          <cell r="F422" t="str">
            <v xml:space="preserve"> </v>
          </cell>
          <cell r="G422" t="str">
            <v xml:space="preserve"> </v>
          </cell>
          <cell r="K422" t="str">
            <v/>
          </cell>
          <cell r="L422" t="str">
            <v/>
          </cell>
        </row>
        <row r="423">
          <cell r="F423" t="str">
            <v xml:space="preserve"> </v>
          </cell>
          <cell r="G423" t="str">
            <v xml:space="preserve"> </v>
          </cell>
          <cell r="K423" t="str">
            <v/>
          </cell>
          <cell r="L423" t="str">
            <v/>
          </cell>
        </row>
        <row r="424">
          <cell r="F424" t="str">
            <v xml:space="preserve"> </v>
          </cell>
          <cell r="G424" t="str">
            <v xml:space="preserve"> </v>
          </cell>
          <cell r="K424" t="str">
            <v/>
          </cell>
          <cell r="L424" t="str">
            <v/>
          </cell>
        </row>
        <row r="425">
          <cell r="F425" t="str">
            <v xml:space="preserve"> </v>
          </cell>
          <cell r="G425" t="str">
            <v xml:space="preserve"> </v>
          </cell>
          <cell r="K425" t="str">
            <v/>
          </cell>
          <cell r="L425" t="str">
            <v/>
          </cell>
        </row>
        <row r="426">
          <cell r="F426" t="str">
            <v xml:space="preserve"> </v>
          </cell>
          <cell r="G426" t="str">
            <v xml:space="preserve"> </v>
          </cell>
          <cell r="K426" t="str">
            <v/>
          </cell>
          <cell r="L426" t="str">
            <v/>
          </cell>
        </row>
        <row r="427">
          <cell r="F427" t="str">
            <v xml:space="preserve"> </v>
          </cell>
          <cell r="G427" t="str">
            <v xml:space="preserve"> </v>
          </cell>
          <cell r="K427" t="str">
            <v/>
          </cell>
          <cell r="L427" t="str">
            <v/>
          </cell>
        </row>
        <row r="428">
          <cell r="F428" t="str">
            <v xml:space="preserve"> </v>
          </cell>
          <cell r="G428" t="str">
            <v xml:space="preserve"> </v>
          </cell>
          <cell r="K428" t="str">
            <v/>
          </cell>
          <cell r="L428" t="str">
            <v/>
          </cell>
        </row>
        <row r="429">
          <cell r="F429" t="str">
            <v xml:space="preserve"> </v>
          </cell>
          <cell r="G429" t="str">
            <v xml:space="preserve"> </v>
          </cell>
          <cell r="K429" t="str">
            <v/>
          </cell>
          <cell r="L429" t="str">
            <v/>
          </cell>
        </row>
        <row r="430">
          <cell r="F430" t="str">
            <v xml:space="preserve"> </v>
          </cell>
          <cell r="G430" t="str">
            <v xml:space="preserve"> </v>
          </cell>
          <cell r="K430" t="str">
            <v/>
          </cell>
          <cell r="L430" t="str">
            <v/>
          </cell>
        </row>
        <row r="431">
          <cell r="F431" t="str">
            <v xml:space="preserve"> </v>
          </cell>
          <cell r="G431" t="str">
            <v xml:space="preserve"> </v>
          </cell>
          <cell r="K431" t="str">
            <v/>
          </cell>
          <cell r="L431" t="str">
            <v/>
          </cell>
        </row>
        <row r="432">
          <cell r="F432" t="str">
            <v xml:space="preserve"> </v>
          </cell>
          <cell r="G432" t="str">
            <v xml:space="preserve"> </v>
          </cell>
          <cell r="K432" t="str">
            <v/>
          </cell>
          <cell r="L432" t="str">
            <v/>
          </cell>
        </row>
        <row r="433">
          <cell r="F433" t="str">
            <v xml:space="preserve"> </v>
          </cell>
          <cell r="G433" t="str">
            <v xml:space="preserve"> </v>
          </cell>
          <cell r="K433" t="str">
            <v/>
          </cell>
          <cell r="L433" t="str">
            <v/>
          </cell>
        </row>
        <row r="434">
          <cell r="F434" t="str">
            <v xml:space="preserve"> </v>
          </cell>
          <cell r="G434" t="str">
            <v xml:space="preserve"> </v>
          </cell>
          <cell r="K434" t="str">
            <v/>
          </cell>
          <cell r="L434" t="str">
            <v/>
          </cell>
        </row>
        <row r="435">
          <cell r="F435" t="str">
            <v xml:space="preserve"> </v>
          </cell>
          <cell r="G435" t="str">
            <v xml:space="preserve"> </v>
          </cell>
          <cell r="K435" t="str">
            <v/>
          </cell>
          <cell r="L435" t="str">
            <v/>
          </cell>
        </row>
        <row r="436">
          <cell r="F436" t="str">
            <v xml:space="preserve"> </v>
          </cell>
          <cell r="G436" t="str">
            <v xml:space="preserve"> </v>
          </cell>
          <cell r="K436" t="str">
            <v/>
          </cell>
          <cell r="L436" t="str">
            <v/>
          </cell>
        </row>
        <row r="437">
          <cell r="F437" t="str">
            <v xml:space="preserve"> </v>
          </cell>
          <cell r="G437" t="str">
            <v xml:space="preserve"> </v>
          </cell>
          <cell r="K437" t="str">
            <v/>
          </cell>
          <cell r="L437" t="str">
            <v/>
          </cell>
        </row>
        <row r="438">
          <cell r="F438" t="str">
            <v xml:space="preserve"> </v>
          </cell>
          <cell r="G438" t="str">
            <v xml:space="preserve"> </v>
          </cell>
          <cell r="K438" t="str">
            <v/>
          </cell>
          <cell r="L438" t="str">
            <v/>
          </cell>
        </row>
        <row r="439">
          <cell r="F439" t="str">
            <v xml:space="preserve"> </v>
          </cell>
          <cell r="G439" t="str">
            <v xml:space="preserve"> </v>
          </cell>
          <cell r="K439" t="str">
            <v/>
          </cell>
          <cell r="L439" t="str">
            <v/>
          </cell>
        </row>
        <row r="440">
          <cell r="F440" t="str">
            <v xml:space="preserve"> </v>
          </cell>
          <cell r="G440" t="str">
            <v xml:space="preserve"> </v>
          </cell>
          <cell r="K440" t="str">
            <v/>
          </cell>
          <cell r="L440" t="str">
            <v/>
          </cell>
        </row>
        <row r="441">
          <cell r="F441" t="str">
            <v xml:space="preserve"> </v>
          </cell>
          <cell r="G441" t="str">
            <v xml:space="preserve"> </v>
          </cell>
          <cell r="K441" t="str">
            <v/>
          </cell>
          <cell r="L441" t="str">
            <v/>
          </cell>
        </row>
        <row r="442">
          <cell r="F442" t="str">
            <v xml:space="preserve"> </v>
          </cell>
          <cell r="G442" t="str">
            <v xml:space="preserve"> </v>
          </cell>
          <cell r="K442" t="str">
            <v/>
          </cell>
          <cell r="L442" t="str">
            <v/>
          </cell>
        </row>
        <row r="443">
          <cell r="F443" t="str">
            <v xml:space="preserve"> </v>
          </cell>
          <cell r="G443" t="str">
            <v xml:space="preserve"> </v>
          </cell>
          <cell r="K443" t="str">
            <v/>
          </cell>
          <cell r="L443" t="str">
            <v/>
          </cell>
        </row>
        <row r="444">
          <cell r="F444" t="str">
            <v xml:space="preserve"> </v>
          </cell>
          <cell r="G444" t="str">
            <v xml:space="preserve"> </v>
          </cell>
          <cell r="K444" t="str">
            <v/>
          </cell>
          <cell r="L444" t="str">
            <v/>
          </cell>
        </row>
        <row r="445">
          <cell r="F445" t="str">
            <v xml:space="preserve"> </v>
          </cell>
          <cell r="G445" t="str">
            <v xml:space="preserve"> </v>
          </cell>
          <cell r="K445" t="str">
            <v/>
          </cell>
          <cell r="L445" t="str">
            <v/>
          </cell>
        </row>
        <row r="446">
          <cell r="F446" t="str">
            <v xml:space="preserve"> </v>
          </cell>
          <cell r="G446" t="str">
            <v xml:space="preserve"> </v>
          </cell>
          <cell r="K446" t="str">
            <v/>
          </cell>
          <cell r="L446" t="str">
            <v/>
          </cell>
        </row>
        <row r="447">
          <cell r="F447" t="str">
            <v xml:space="preserve"> </v>
          </cell>
          <cell r="G447" t="str">
            <v xml:space="preserve"> </v>
          </cell>
          <cell r="K447" t="str">
            <v/>
          </cell>
          <cell r="L447" t="str">
            <v/>
          </cell>
        </row>
        <row r="448">
          <cell r="F448" t="str">
            <v xml:space="preserve"> </v>
          </cell>
          <cell r="G448" t="str">
            <v xml:space="preserve"> </v>
          </cell>
          <cell r="K448" t="str">
            <v/>
          </cell>
          <cell r="L448" t="str">
            <v/>
          </cell>
        </row>
        <row r="449">
          <cell r="F449" t="str">
            <v xml:space="preserve"> </v>
          </cell>
          <cell r="G449" t="str">
            <v xml:space="preserve"> </v>
          </cell>
          <cell r="K449" t="str">
            <v/>
          </cell>
          <cell r="L449" t="str">
            <v/>
          </cell>
        </row>
        <row r="450">
          <cell r="F450" t="str">
            <v xml:space="preserve"> </v>
          </cell>
          <cell r="G450" t="str">
            <v xml:space="preserve"> </v>
          </cell>
          <cell r="K450" t="str">
            <v/>
          </cell>
          <cell r="L450" t="str">
            <v/>
          </cell>
        </row>
        <row r="451">
          <cell r="F451" t="str">
            <v xml:space="preserve"> </v>
          </cell>
          <cell r="G451" t="str">
            <v xml:space="preserve"> </v>
          </cell>
          <cell r="K451" t="str">
            <v/>
          </cell>
          <cell r="L451" t="str">
            <v/>
          </cell>
        </row>
        <row r="452">
          <cell r="F452" t="str">
            <v xml:space="preserve"> </v>
          </cell>
          <cell r="G452" t="str">
            <v xml:space="preserve"> </v>
          </cell>
          <cell r="K452" t="str">
            <v/>
          </cell>
          <cell r="L452" t="str">
            <v/>
          </cell>
        </row>
        <row r="453">
          <cell r="F453" t="str">
            <v xml:space="preserve"> </v>
          </cell>
          <cell r="G453" t="str">
            <v xml:space="preserve"> </v>
          </cell>
          <cell r="K453" t="str">
            <v/>
          </cell>
          <cell r="L453" t="str">
            <v/>
          </cell>
        </row>
        <row r="454">
          <cell r="F454" t="str">
            <v xml:space="preserve"> </v>
          </cell>
          <cell r="G454" t="str">
            <v xml:space="preserve"> </v>
          </cell>
          <cell r="K454" t="str">
            <v/>
          </cell>
          <cell r="L454" t="str">
            <v/>
          </cell>
        </row>
        <row r="455">
          <cell r="F455" t="str">
            <v xml:space="preserve"> </v>
          </cell>
          <cell r="G455" t="str">
            <v xml:space="preserve"> </v>
          </cell>
          <cell r="K455" t="str">
            <v/>
          </cell>
          <cell r="L455" t="str">
            <v/>
          </cell>
        </row>
        <row r="456">
          <cell r="F456" t="str">
            <v xml:space="preserve"> </v>
          </cell>
          <cell r="G456" t="str">
            <v xml:space="preserve"> </v>
          </cell>
          <cell r="K456" t="str">
            <v/>
          </cell>
          <cell r="L456" t="str">
            <v/>
          </cell>
        </row>
        <row r="457">
          <cell r="F457" t="str">
            <v xml:space="preserve"> </v>
          </cell>
          <cell r="G457" t="str">
            <v xml:space="preserve"> </v>
          </cell>
          <cell r="K457" t="str">
            <v/>
          </cell>
          <cell r="L457" t="str">
            <v/>
          </cell>
        </row>
        <row r="458">
          <cell r="F458" t="str">
            <v xml:space="preserve"> </v>
          </cell>
          <cell r="G458" t="str">
            <v xml:space="preserve"> </v>
          </cell>
          <cell r="K458" t="str">
            <v/>
          </cell>
          <cell r="L458" t="str">
            <v/>
          </cell>
        </row>
        <row r="459">
          <cell r="F459" t="str">
            <v xml:space="preserve"> </v>
          </cell>
          <cell r="G459" t="str">
            <v xml:space="preserve"> </v>
          </cell>
          <cell r="K459" t="str">
            <v/>
          </cell>
          <cell r="L459" t="str">
            <v/>
          </cell>
        </row>
        <row r="460">
          <cell r="F460" t="str">
            <v xml:space="preserve"> </v>
          </cell>
          <cell r="G460" t="str">
            <v xml:space="preserve"> </v>
          </cell>
          <cell r="K460" t="str">
            <v/>
          </cell>
          <cell r="L460" t="str">
            <v/>
          </cell>
        </row>
        <row r="461">
          <cell r="F461" t="str">
            <v xml:space="preserve"> </v>
          </cell>
          <cell r="G461" t="str">
            <v xml:space="preserve"> </v>
          </cell>
          <cell r="K461" t="str">
            <v/>
          </cell>
          <cell r="L461" t="str">
            <v/>
          </cell>
        </row>
        <row r="462">
          <cell r="F462" t="str">
            <v xml:space="preserve"> </v>
          </cell>
          <cell r="G462" t="str">
            <v xml:space="preserve"> </v>
          </cell>
          <cell r="K462" t="str">
            <v/>
          </cell>
          <cell r="L462" t="str">
            <v/>
          </cell>
        </row>
        <row r="463">
          <cell r="F463" t="str">
            <v xml:space="preserve"> </v>
          </cell>
          <cell r="G463" t="str">
            <v xml:space="preserve"> </v>
          </cell>
          <cell r="K463" t="str">
            <v/>
          </cell>
          <cell r="L463" t="str">
            <v/>
          </cell>
        </row>
        <row r="464">
          <cell r="F464" t="str">
            <v xml:space="preserve"> </v>
          </cell>
          <cell r="G464" t="str">
            <v xml:space="preserve"> </v>
          </cell>
          <cell r="K464" t="str">
            <v/>
          </cell>
          <cell r="L464" t="str">
            <v/>
          </cell>
        </row>
        <row r="465">
          <cell r="F465" t="str">
            <v xml:space="preserve"> </v>
          </cell>
          <cell r="G465" t="str">
            <v xml:space="preserve"> </v>
          </cell>
          <cell r="K465" t="str">
            <v/>
          </cell>
          <cell r="L465" t="str">
            <v/>
          </cell>
        </row>
        <row r="466">
          <cell r="F466" t="str">
            <v xml:space="preserve"> </v>
          </cell>
          <cell r="G466" t="str">
            <v xml:space="preserve"> </v>
          </cell>
          <cell r="K466" t="str">
            <v/>
          </cell>
          <cell r="L466" t="str">
            <v/>
          </cell>
        </row>
        <row r="467">
          <cell r="F467" t="str">
            <v xml:space="preserve"> </v>
          </cell>
          <cell r="G467" t="str">
            <v xml:space="preserve"> </v>
          </cell>
          <cell r="K467" t="str">
            <v/>
          </cell>
          <cell r="L467" t="str">
            <v/>
          </cell>
        </row>
        <row r="468">
          <cell r="F468" t="str">
            <v xml:space="preserve"> </v>
          </cell>
          <cell r="G468" t="str">
            <v xml:space="preserve"> </v>
          </cell>
          <cell r="K468" t="str">
            <v/>
          </cell>
          <cell r="L468" t="str">
            <v/>
          </cell>
        </row>
        <row r="469">
          <cell r="F469" t="str">
            <v xml:space="preserve"> </v>
          </cell>
          <cell r="G469" t="str">
            <v xml:space="preserve"> </v>
          </cell>
          <cell r="K469" t="str">
            <v/>
          </cell>
          <cell r="L469" t="str">
            <v/>
          </cell>
        </row>
        <row r="470">
          <cell r="F470" t="str">
            <v xml:space="preserve"> </v>
          </cell>
          <cell r="G470" t="str">
            <v xml:space="preserve"> </v>
          </cell>
          <cell r="K470" t="str">
            <v/>
          </cell>
          <cell r="L470" t="str">
            <v/>
          </cell>
        </row>
        <row r="471">
          <cell r="F471" t="str">
            <v xml:space="preserve"> </v>
          </cell>
          <cell r="G471" t="str">
            <v xml:space="preserve"> </v>
          </cell>
          <cell r="K471" t="str">
            <v/>
          </cell>
          <cell r="L471" t="str">
            <v/>
          </cell>
        </row>
        <row r="472">
          <cell r="F472" t="str">
            <v xml:space="preserve"> </v>
          </cell>
          <cell r="G472" t="str">
            <v xml:space="preserve"> </v>
          </cell>
          <cell r="K472" t="str">
            <v/>
          </cell>
          <cell r="L472" t="str">
            <v/>
          </cell>
        </row>
        <row r="473">
          <cell r="F473" t="str">
            <v xml:space="preserve"> </v>
          </cell>
          <cell r="G473" t="str">
            <v xml:space="preserve"> </v>
          </cell>
          <cell r="K473" t="str">
            <v/>
          </cell>
          <cell r="L473" t="str">
            <v/>
          </cell>
        </row>
        <row r="474">
          <cell r="F474" t="str">
            <v xml:space="preserve"> </v>
          </cell>
          <cell r="G474" t="str">
            <v xml:space="preserve"> </v>
          </cell>
          <cell r="K474" t="str">
            <v/>
          </cell>
          <cell r="L474" t="str">
            <v/>
          </cell>
        </row>
        <row r="475">
          <cell r="F475" t="str">
            <v xml:space="preserve"> </v>
          </cell>
          <cell r="G475" t="str">
            <v xml:space="preserve"> </v>
          </cell>
          <cell r="K475" t="str">
            <v/>
          </cell>
          <cell r="L475" t="str">
            <v/>
          </cell>
        </row>
        <row r="476">
          <cell r="F476" t="str">
            <v xml:space="preserve"> </v>
          </cell>
          <cell r="G476" t="str">
            <v xml:space="preserve"> </v>
          </cell>
          <cell r="K476" t="str">
            <v/>
          </cell>
          <cell r="L476" t="str">
            <v/>
          </cell>
        </row>
        <row r="477">
          <cell r="F477" t="str">
            <v xml:space="preserve"> </v>
          </cell>
          <cell r="G477" t="str">
            <v xml:space="preserve"> </v>
          </cell>
          <cell r="K477" t="str">
            <v/>
          </cell>
          <cell r="L477" t="str">
            <v/>
          </cell>
        </row>
        <row r="478">
          <cell r="F478" t="str">
            <v xml:space="preserve"> </v>
          </cell>
          <cell r="G478" t="str">
            <v xml:space="preserve"> </v>
          </cell>
          <cell r="K478" t="str">
            <v/>
          </cell>
          <cell r="L478" t="str">
            <v/>
          </cell>
        </row>
        <row r="479">
          <cell r="F479" t="str">
            <v xml:space="preserve"> </v>
          </cell>
          <cell r="G479" t="str">
            <v xml:space="preserve"> </v>
          </cell>
          <cell r="K479" t="str">
            <v/>
          </cell>
          <cell r="L479" t="str">
            <v/>
          </cell>
        </row>
        <row r="480">
          <cell r="F480" t="str">
            <v xml:space="preserve"> </v>
          </cell>
          <cell r="G480" t="str">
            <v xml:space="preserve"> </v>
          </cell>
          <cell r="K480" t="str">
            <v/>
          </cell>
          <cell r="L480" t="str">
            <v/>
          </cell>
        </row>
        <row r="481">
          <cell r="F481" t="str">
            <v xml:space="preserve"> </v>
          </cell>
          <cell r="G481" t="str">
            <v xml:space="preserve"> </v>
          </cell>
          <cell r="K481" t="str">
            <v/>
          </cell>
          <cell r="L481" t="str">
            <v/>
          </cell>
        </row>
        <row r="482">
          <cell r="F482" t="str">
            <v xml:space="preserve"> </v>
          </cell>
          <cell r="G482" t="str">
            <v xml:space="preserve"> </v>
          </cell>
          <cell r="K482" t="str">
            <v/>
          </cell>
          <cell r="L482" t="str">
            <v/>
          </cell>
        </row>
        <row r="483">
          <cell r="F483" t="str">
            <v xml:space="preserve"> </v>
          </cell>
          <cell r="G483" t="str">
            <v xml:space="preserve"> </v>
          </cell>
          <cell r="K483" t="str">
            <v/>
          </cell>
          <cell r="L483" t="str">
            <v/>
          </cell>
        </row>
        <row r="484">
          <cell r="F484" t="str">
            <v xml:space="preserve"> </v>
          </cell>
          <cell r="G484" t="str">
            <v xml:space="preserve"> </v>
          </cell>
          <cell r="K484" t="str">
            <v/>
          </cell>
          <cell r="L484" t="str">
            <v/>
          </cell>
        </row>
        <row r="485">
          <cell r="F485" t="str">
            <v xml:space="preserve"> </v>
          </cell>
          <cell r="G485" t="str">
            <v xml:space="preserve"> </v>
          </cell>
          <cell r="K485" t="str">
            <v/>
          </cell>
          <cell r="L485" t="str">
            <v/>
          </cell>
        </row>
        <row r="486">
          <cell r="F486" t="str">
            <v xml:space="preserve"> </v>
          </cell>
          <cell r="G486" t="str">
            <v xml:space="preserve"> </v>
          </cell>
          <cell r="K486" t="str">
            <v/>
          </cell>
          <cell r="L486" t="str">
            <v/>
          </cell>
        </row>
        <row r="487">
          <cell r="F487" t="str">
            <v xml:space="preserve"> </v>
          </cell>
          <cell r="G487" t="str">
            <v xml:space="preserve"> </v>
          </cell>
          <cell r="K487" t="str">
            <v/>
          </cell>
          <cell r="L487" t="str">
            <v/>
          </cell>
        </row>
        <row r="488">
          <cell r="F488" t="str">
            <v xml:space="preserve"> </v>
          </cell>
          <cell r="G488" t="str">
            <v xml:space="preserve"> </v>
          </cell>
          <cell r="K488" t="str">
            <v/>
          </cell>
          <cell r="L488" t="str">
            <v/>
          </cell>
        </row>
        <row r="489">
          <cell r="F489" t="str">
            <v xml:space="preserve"> </v>
          </cell>
          <cell r="G489" t="str">
            <v xml:space="preserve"> </v>
          </cell>
          <cell r="K489" t="str">
            <v/>
          </cell>
          <cell r="L489" t="str">
            <v/>
          </cell>
        </row>
        <row r="490">
          <cell r="F490" t="str">
            <v xml:space="preserve"> </v>
          </cell>
          <cell r="G490" t="str">
            <v xml:space="preserve"> </v>
          </cell>
          <cell r="K490" t="str">
            <v/>
          </cell>
          <cell r="L490" t="str">
            <v/>
          </cell>
        </row>
        <row r="491">
          <cell r="F491" t="str">
            <v xml:space="preserve"> </v>
          </cell>
          <cell r="G491" t="str">
            <v xml:space="preserve"> </v>
          </cell>
          <cell r="K491" t="str">
            <v/>
          </cell>
          <cell r="L491" t="str">
            <v/>
          </cell>
        </row>
        <row r="492">
          <cell r="F492" t="str">
            <v xml:space="preserve"> </v>
          </cell>
          <cell r="G492" t="str">
            <v xml:space="preserve"> </v>
          </cell>
          <cell r="K492" t="str">
            <v/>
          </cell>
          <cell r="L492" t="str">
            <v/>
          </cell>
        </row>
        <row r="493">
          <cell r="F493" t="str">
            <v xml:space="preserve"> </v>
          </cell>
          <cell r="G493" t="str">
            <v xml:space="preserve"> </v>
          </cell>
          <cell r="K493" t="str">
            <v/>
          </cell>
          <cell r="L493" t="str">
            <v/>
          </cell>
        </row>
        <row r="494">
          <cell r="F494" t="str">
            <v xml:space="preserve"> </v>
          </cell>
          <cell r="G494" t="str">
            <v xml:space="preserve"> </v>
          </cell>
          <cell r="K494" t="str">
            <v/>
          </cell>
          <cell r="L494" t="str">
            <v/>
          </cell>
        </row>
        <row r="495">
          <cell r="F495" t="str">
            <v xml:space="preserve"> </v>
          </cell>
          <cell r="G495" t="str">
            <v xml:space="preserve"> </v>
          </cell>
          <cell r="K495" t="str">
            <v/>
          </cell>
          <cell r="L495" t="str">
            <v/>
          </cell>
        </row>
        <row r="496">
          <cell r="F496" t="str">
            <v xml:space="preserve"> </v>
          </cell>
          <cell r="G496" t="str">
            <v xml:space="preserve"> </v>
          </cell>
          <cell r="K496" t="str">
            <v/>
          </cell>
          <cell r="L496" t="str">
            <v/>
          </cell>
        </row>
        <row r="497">
          <cell r="F497" t="str">
            <v xml:space="preserve"> </v>
          </cell>
          <cell r="G497" t="str">
            <v xml:space="preserve"> </v>
          </cell>
          <cell r="K497" t="str">
            <v/>
          </cell>
          <cell r="L497" t="str">
            <v/>
          </cell>
        </row>
        <row r="498">
          <cell r="F498" t="str">
            <v xml:space="preserve"> </v>
          </cell>
          <cell r="G498" t="str">
            <v xml:space="preserve"> </v>
          </cell>
          <cell r="K498" t="str">
            <v/>
          </cell>
          <cell r="L498" t="str">
            <v/>
          </cell>
        </row>
        <row r="499">
          <cell r="F499" t="str">
            <v xml:space="preserve"> </v>
          </cell>
          <cell r="G499" t="str">
            <v xml:space="preserve"> </v>
          </cell>
          <cell r="K499" t="str">
            <v/>
          </cell>
          <cell r="L499" t="str">
            <v/>
          </cell>
        </row>
        <row r="500">
          <cell r="F500" t="str">
            <v xml:space="preserve"> </v>
          </cell>
          <cell r="G500" t="str">
            <v xml:space="preserve"> </v>
          </cell>
          <cell r="K500" t="str">
            <v/>
          </cell>
          <cell r="L500" t="str">
            <v/>
          </cell>
        </row>
        <row r="501">
          <cell r="F501" t="str">
            <v xml:space="preserve"> </v>
          </cell>
          <cell r="G501" t="str">
            <v xml:space="preserve"> </v>
          </cell>
          <cell r="K501" t="str">
            <v/>
          </cell>
          <cell r="L501" t="str">
            <v/>
          </cell>
        </row>
        <row r="502">
          <cell r="F502" t="str">
            <v xml:space="preserve"> </v>
          </cell>
          <cell r="G502" t="str">
            <v xml:space="preserve"> </v>
          </cell>
          <cell r="K502" t="str">
            <v/>
          </cell>
          <cell r="L502" t="str">
            <v/>
          </cell>
        </row>
        <row r="503">
          <cell r="F503" t="str">
            <v xml:space="preserve"> </v>
          </cell>
          <cell r="G503" t="str">
            <v xml:space="preserve"> </v>
          </cell>
          <cell r="K503" t="str">
            <v/>
          </cell>
          <cell r="L503" t="str">
            <v/>
          </cell>
        </row>
        <row r="504">
          <cell r="F504" t="str">
            <v xml:space="preserve"> </v>
          </cell>
          <cell r="G504" t="str">
            <v xml:space="preserve"> </v>
          </cell>
          <cell r="K504" t="str">
            <v/>
          </cell>
          <cell r="L504" t="str">
            <v/>
          </cell>
        </row>
        <row r="505">
          <cell r="F505" t="str">
            <v xml:space="preserve"> </v>
          </cell>
          <cell r="G505" t="str">
            <v xml:space="preserve"> </v>
          </cell>
          <cell r="K505" t="str">
            <v/>
          </cell>
          <cell r="L505" t="str">
            <v/>
          </cell>
        </row>
        <row r="506">
          <cell r="F506" t="str">
            <v xml:space="preserve"> </v>
          </cell>
          <cell r="G506" t="str">
            <v xml:space="preserve"> </v>
          </cell>
          <cell r="K506" t="str">
            <v/>
          </cell>
          <cell r="L506" t="str">
            <v/>
          </cell>
        </row>
        <row r="507">
          <cell r="F507" t="str">
            <v xml:space="preserve"> </v>
          </cell>
          <cell r="G507" t="str">
            <v xml:space="preserve"> </v>
          </cell>
          <cell r="K507" t="str">
            <v/>
          </cell>
          <cell r="L507" t="str">
            <v/>
          </cell>
        </row>
        <row r="508">
          <cell r="F508" t="str">
            <v xml:space="preserve"> </v>
          </cell>
          <cell r="G508" t="str">
            <v xml:space="preserve"> </v>
          </cell>
          <cell r="K508" t="str">
            <v/>
          </cell>
          <cell r="L508" t="str">
            <v/>
          </cell>
        </row>
        <row r="509">
          <cell r="F509" t="str">
            <v xml:space="preserve"> </v>
          </cell>
          <cell r="G509" t="str">
            <v xml:space="preserve"> </v>
          </cell>
          <cell r="K509" t="str">
            <v/>
          </cell>
          <cell r="L509" t="str">
            <v/>
          </cell>
        </row>
        <row r="510">
          <cell r="F510" t="str">
            <v xml:space="preserve"> </v>
          </cell>
          <cell r="G510" t="str">
            <v xml:space="preserve"> </v>
          </cell>
          <cell r="K510" t="str">
            <v/>
          </cell>
          <cell r="L510" t="str">
            <v/>
          </cell>
        </row>
        <row r="511">
          <cell r="F511" t="str">
            <v xml:space="preserve"> </v>
          </cell>
          <cell r="G511" t="str">
            <v xml:space="preserve"> </v>
          </cell>
          <cell r="K511" t="str">
            <v/>
          </cell>
          <cell r="L511" t="str">
            <v/>
          </cell>
        </row>
        <row r="512">
          <cell r="F512" t="str">
            <v xml:space="preserve"> </v>
          </cell>
          <cell r="G512" t="str">
            <v xml:space="preserve"> </v>
          </cell>
          <cell r="K512" t="str">
            <v/>
          </cell>
          <cell r="L512" t="str">
            <v/>
          </cell>
        </row>
        <row r="513">
          <cell r="F513" t="str">
            <v xml:space="preserve"> </v>
          </cell>
          <cell r="G513" t="str">
            <v xml:space="preserve"> </v>
          </cell>
          <cell r="K513" t="str">
            <v/>
          </cell>
          <cell r="L513" t="str">
            <v/>
          </cell>
        </row>
        <row r="514">
          <cell r="F514" t="str">
            <v xml:space="preserve"> </v>
          </cell>
          <cell r="G514" t="str">
            <v xml:space="preserve"> </v>
          </cell>
          <cell r="K514" t="str">
            <v/>
          </cell>
          <cell r="L514" t="str">
            <v/>
          </cell>
        </row>
        <row r="515">
          <cell r="F515" t="str">
            <v xml:space="preserve"> </v>
          </cell>
          <cell r="G515" t="str">
            <v xml:space="preserve"> </v>
          </cell>
          <cell r="K515" t="str">
            <v/>
          </cell>
          <cell r="L515" t="str">
            <v/>
          </cell>
        </row>
        <row r="516">
          <cell r="F516" t="str">
            <v xml:space="preserve"> </v>
          </cell>
          <cell r="G516" t="str">
            <v xml:space="preserve"> </v>
          </cell>
          <cell r="K516" t="str">
            <v/>
          </cell>
          <cell r="L516" t="str">
            <v/>
          </cell>
        </row>
        <row r="517">
          <cell r="F517" t="str">
            <v xml:space="preserve"> </v>
          </cell>
          <cell r="G517" t="str">
            <v xml:space="preserve"> </v>
          </cell>
          <cell r="K517" t="str">
            <v/>
          </cell>
          <cell r="L517" t="str">
            <v/>
          </cell>
        </row>
        <row r="518">
          <cell r="F518" t="str">
            <v xml:space="preserve"> </v>
          </cell>
          <cell r="G518" t="str">
            <v xml:space="preserve"> </v>
          </cell>
          <cell r="K518" t="str">
            <v/>
          </cell>
          <cell r="L518" t="str">
            <v/>
          </cell>
        </row>
        <row r="519">
          <cell r="F519" t="str">
            <v xml:space="preserve"> </v>
          </cell>
          <cell r="G519" t="str">
            <v xml:space="preserve"> </v>
          </cell>
          <cell r="K519" t="str">
            <v/>
          </cell>
          <cell r="L519" t="str">
            <v/>
          </cell>
        </row>
        <row r="520">
          <cell r="F520" t="str">
            <v xml:space="preserve"> </v>
          </cell>
          <cell r="G520" t="str">
            <v xml:space="preserve"> </v>
          </cell>
          <cell r="K520" t="str">
            <v/>
          </cell>
          <cell r="L520" t="str">
            <v/>
          </cell>
        </row>
        <row r="521">
          <cell r="F521" t="str">
            <v xml:space="preserve"> </v>
          </cell>
          <cell r="G521" t="str">
            <v xml:space="preserve"> </v>
          </cell>
          <cell r="K521" t="str">
            <v/>
          </cell>
          <cell r="L521" t="str">
            <v/>
          </cell>
        </row>
        <row r="522">
          <cell r="F522" t="str">
            <v xml:space="preserve"> </v>
          </cell>
          <cell r="G522" t="str">
            <v xml:space="preserve"> </v>
          </cell>
          <cell r="K522" t="str">
            <v/>
          </cell>
          <cell r="L522" t="str">
            <v/>
          </cell>
        </row>
        <row r="523">
          <cell r="F523" t="str">
            <v xml:space="preserve"> </v>
          </cell>
          <cell r="G523" t="str">
            <v xml:space="preserve"> </v>
          </cell>
          <cell r="K523" t="str">
            <v/>
          </cell>
          <cell r="L523" t="str">
            <v/>
          </cell>
        </row>
        <row r="524">
          <cell r="F524" t="str">
            <v xml:space="preserve"> </v>
          </cell>
          <cell r="G524" t="str">
            <v xml:space="preserve"> </v>
          </cell>
          <cell r="K524" t="str">
            <v/>
          </cell>
          <cell r="L524" t="str">
            <v/>
          </cell>
        </row>
        <row r="525">
          <cell r="F525" t="str">
            <v xml:space="preserve"> </v>
          </cell>
          <cell r="G525" t="str">
            <v xml:space="preserve"> </v>
          </cell>
          <cell r="K525" t="str">
            <v/>
          </cell>
          <cell r="L525" t="str">
            <v/>
          </cell>
        </row>
        <row r="526">
          <cell r="F526" t="str">
            <v xml:space="preserve"> </v>
          </cell>
          <cell r="G526" t="str">
            <v xml:space="preserve"> </v>
          </cell>
          <cell r="K526" t="str">
            <v/>
          </cell>
          <cell r="L526" t="str">
            <v/>
          </cell>
        </row>
        <row r="527">
          <cell r="F527" t="str">
            <v xml:space="preserve"> </v>
          </cell>
          <cell r="G527" t="str">
            <v xml:space="preserve"> </v>
          </cell>
          <cell r="K527" t="str">
            <v/>
          </cell>
          <cell r="L527" t="str">
            <v/>
          </cell>
        </row>
        <row r="528">
          <cell r="F528" t="str">
            <v xml:space="preserve"> </v>
          </cell>
          <cell r="G528" t="str">
            <v xml:space="preserve"> </v>
          </cell>
          <cell r="K528" t="str">
            <v/>
          </cell>
          <cell r="L528" t="str">
            <v/>
          </cell>
        </row>
        <row r="529">
          <cell r="F529" t="str">
            <v xml:space="preserve"> </v>
          </cell>
          <cell r="G529" t="str">
            <v xml:space="preserve"> </v>
          </cell>
          <cell r="K529" t="str">
            <v/>
          </cell>
          <cell r="L529" t="str">
            <v/>
          </cell>
        </row>
        <row r="530">
          <cell r="F530" t="str">
            <v xml:space="preserve"> </v>
          </cell>
          <cell r="G530" t="str">
            <v xml:space="preserve"> </v>
          </cell>
          <cell r="K530" t="str">
            <v/>
          </cell>
          <cell r="L530" t="str">
            <v/>
          </cell>
        </row>
        <row r="531">
          <cell r="F531" t="str">
            <v xml:space="preserve"> </v>
          </cell>
          <cell r="G531" t="str">
            <v xml:space="preserve"> </v>
          </cell>
          <cell r="K531" t="str">
            <v/>
          </cell>
          <cell r="L531" t="str">
            <v/>
          </cell>
        </row>
        <row r="532">
          <cell r="F532" t="str">
            <v xml:space="preserve"> </v>
          </cell>
          <cell r="G532" t="str">
            <v xml:space="preserve"> </v>
          </cell>
          <cell r="K532" t="str">
            <v/>
          </cell>
          <cell r="L532" t="str">
            <v/>
          </cell>
        </row>
        <row r="533">
          <cell r="F533" t="str">
            <v xml:space="preserve"> </v>
          </cell>
          <cell r="G533" t="str">
            <v xml:space="preserve"> </v>
          </cell>
          <cell r="K533" t="str">
            <v/>
          </cell>
          <cell r="L533" t="str">
            <v/>
          </cell>
        </row>
        <row r="534">
          <cell r="F534" t="str">
            <v xml:space="preserve"> </v>
          </cell>
          <cell r="G534" t="str">
            <v xml:space="preserve"> </v>
          </cell>
          <cell r="K534" t="str">
            <v/>
          </cell>
          <cell r="L534" t="str">
            <v/>
          </cell>
        </row>
        <row r="535">
          <cell r="F535" t="str">
            <v xml:space="preserve"> </v>
          </cell>
          <cell r="G535" t="str">
            <v xml:space="preserve"> </v>
          </cell>
          <cell r="K535" t="str">
            <v/>
          </cell>
          <cell r="L535" t="str">
            <v/>
          </cell>
        </row>
        <row r="536">
          <cell r="F536" t="str">
            <v xml:space="preserve"> </v>
          </cell>
          <cell r="G536" t="str">
            <v xml:space="preserve"> </v>
          </cell>
          <cell r="K536" t="str">
            <v/>
          </cell>
          <cell r="L536" t="str">
            <v/>
          </cell>
        </row>
        <row r="537">
          <cell r="F537" t="str">
            <v xml:space="preserve"> </v>
          </cell>
          <cell r="G537" t="str">
            <v xml:space="preserve"> </v>
          </cell>
          <cell r="K537" t="str">
            <v/>
          </cell>
          <cell r="L537" t="str">
            <v/>
          </cell>
        </row>
        <row r="538">
          <cell r="F538" t="str">
            <v xml:space="preserve"> </v>
          </cell>
          <cell r="G538" t="str">
            <v xml:space="preserve"> </v>
          </cell>
          <cell r="K538" t="str">
            <v/>
          </cell>
          <cell r="L538" t="str">
            <v/>
          </cell>
        </row>
        <row r="539">
          <cell r="F539" t="str">
            <v xml:space="preserve"> </v>
          </cell>
          <cell r="G539" t="str">
            <v xml:space="preserve"> </v>
          </cell>
          <cell r="K539" t="str">
            <v/>
          </cell>
          <cell r="L539" t="str">
            <v/>
          </cell>
        </row>
        <row r="540">
          <cell r="F540" t="str">
            <v xml:space="preserve"> </v>
          </cell>
          <cell r="G540" t="str">
            <v xml:space="preserve"> </v>
          </cell>
          <cell r="K540" t="str">
            <v/>
          </cell>
          <cell r="L540" t="str">
            <v/>
          </cell>
        </row>
        <row r="541">
          <cell r="F541" t="str">
            <v xml:space="preserve"> </v>
          </cell>
          <cell r="G541" t="str">
            <v xml:space="preserve"> </v>
          </cell>
          <cell r="K541" t="str">
            <v/>
          </cell>
          <cell r="L541" t="str">
            <v/>
          </cell>
        </row>
        <row r="542">
          <cell r="F542" t="str">
            <v xml:space="preserve"> </v>
          </cell>
          <cell r="G542" t="str">
            <v xml:space="preserve"> </v>
          </cell>
          <cell r="K542" t="str">
            <v/>
          </cell>
          <cell r="L542" t="str">
            <v/>
          </cell>
        </row>
        <row r="543">
          <cell r="F543" t="str">
            <v xml:space="preserve"> </v>
          </cell>
          <cell r="G543" t="str">
            <v xml:space="preserve"> </v>
          </cell>
          <cell r="K543" t="str">
            <v/>
          </cell>
          <cell r="L543" t="str">
            <v/>
          </cell>
        </row>
        <row r="544">
          <cell r="F544" t="str">
            <v xml:space="preserve"> </v>
          </cell>
          <cell r="G544" t="str">
            <v xml:space="preserve"> </v>
          </cell>
          <cell r="K544" t="str">
            <v/>
          </cell>
          <cell r="L544" t="str">
            <v/>
          </cell>
        </row>
        <row r="545">
          <cell r="F545" t="str">
            <v xml:space="preserve"> </v>
          </cell>
          <cell r="G545" t="str">
            <v xml:space="preserve"> </v>
          </cell>
          <cell r="K545" t="str">
            <v/>
          </cell>
          <cell r="L545" t="str">
            <v/>
          </cell>
        </row>
        <row r="546">
          <cell r="F546" t="str">
            <v xml:space="preserve"> </v>
          </cell>
          <cell r="G546" t="str">
            <v xml:space="preserve"> </v>
          </cell>
          <cell r="K546" t="str">
            <v/>
          </cell>
          <cell r="L546" t="str">
            <v/>
          </cell>
        </row>
        <row r="547">
          <cell r="F547" t="str">
            <v xml:space="preserve"> </v>
          </cell>
          <cell r="G547" t="str">
            <v xml:space="preserve"> </v>
          </cell>
          <cell r="K547" t="str">
            <v/>
          </cell>
          <cell r="L547" t="str">
            <v/>
          </cell>
        </row>
        <row r="548">
          <cell r="F548" t="str">
            <v xml:space="preserve"> </v>
          </cell>
          <cell r="G548" t="str">
            <v xml:space="preserve"> </v>
          </cell>
          <cell r="K548" t="str">
            <v/>
          </cell>
          <cell r="L548" t="str">
            <v/>
          </cell>
        </row>
        <row r="549">
          <cell r="F549" t="str">
            <v xml:space="preserve"> </v>
          </cell>
          <cell r="G549" t="str">
            <v xml:space="preserve"> </v>
          </cell>
          <cell r="K549" t="str">
            <v/>
          </cell>
          <cell r="L549" t="str">
            <v/>
          </cell>
        </row>
        <row r="550">
          <cell r="F550" t="str">
            <v xml:space="preserve"> </v>
          </cell>
          <cell r="G550" t="str">
            <v xml:space="preserve"> </v>
          </cell>
          <cell r="K550" t="str">
            <v/>
          </cell>
          <cell r="L550" t="str">
            <v/>
          </cell>
        </row>
        <row r="551">
          <cell r="F551" t="str">
            <v xml:space="preserve"> </v>
          </cell>
          <cell r="G551" t="str">
            <v xml:space="preserve"> </v>
          </cell>
          <cell r="K551" t="str">
            <v/>
          </cell>
          <cell r="L551" t="str">
            <v/>
          </cell>
        </row>
        <row r="552">
          <cell r="F552" t="str">
            <v xml:space="preserve"> </v>
          </cell>
          <cell r="G552" t="str">
            <v xml:space="preserve"> </v>
          </cell>
          <cell r="K552" t="str">
            <v/>
          </cell>
          <cell r="L552" t="str">
            <v/>
          </cell>
        </row>
        <row r="553">
          <cell r="F553" t="str">
            <v xml:space="preserve"> </v>
          </cell>
          <cell r="G553" t="str">
            <v xml:space="preserve"> </v>
          </cell>
          <cell r="K553" t="str">
            <v/>
          </cell>
          <cell r="L553" t="str">
            <v/>
          </cell>
        </row>
        <row r="554">
          <cell r="F554" t="str">
            <v xml:space="preserve"> </v>
          </cell>
          <cell r="G554" t="str">
            <v xml:space="preserve"> </v>
          </cell>
          <cell r="K554" t="str">
            <v/>
          </cell>
          <cell r="L554" t="str">
            <v/>
          </cell>
        </row>
        <row r="555">
          <cell r="F555" t="str">
            <v xml:space="preserve"> </v>
          </cell>
          <cell r="G555" t="str">
            <v xml:space="preserve"> </v>
          </cell>
          <cell r="K555" t="str">
            <v/>
          </cell>
          <cell r="L555" t="str">
            <v/>
          </cell>
        </row>
        <row r="556">
          <cell r="F556" t="str">
            <v xml:space="preserve"> </v>
          </cell>
          <cell r="G556" t="str">
            <v xml:space="preserve"> </v>
          </cell>
          <cell r="K556" t="str">
            <v/>
          </cell>
          <cell r="L556" t="str">
            <v/>
          </cell>
        </row>
        <row r="557">
          <cell r="F557" t="str">
            <v xml:space="preserve"> </v>
          </cell>
          <cell r="G557" t="str">
            <v xml:space="preserve"> </v>
          </cell>
          <cell r="K557" t="str">
            <v/>
          </cell>
          <cell r="L557" t="str">
            <v/>
          </cell>
        </row>
        <row r="558">
          <cell r="F558" t="str">
            <v xml:space="preserve"> </v>
          </cell>
          <cell r="G558" t="str">
            <v xml:space="preserve"> </v>
          </cell>
          <cell r="K558" t="str">
            <v/>
          </cell>
          <cell r="L558" t="str">
            <v/>
          </cell>
        </row>
        <row r="559">
          <cell r="F559" t="str">
            <v xml:space="preserve"> </v>
          </cell>
          <cell r="G559" t="str">
            <v xml:space="preserve"> </v>
          </cell>
          <cell r="K559" t="str">
            <v/>
          </cell>
          <cell r="L559" t="str">
            <v/>
          </cell>
        </row>
        <row r="560">
          <cell r="F560" t="str">
            <v xml:space="preserve"> </v>
          </cell>
          <cell r="G560" t="str">
            <v xml:space="preserve"> </v>
          </cell>
          <cell r="K560" t="str">
            <v/>
          </cell>
          <cell r="L560" t="str">
            <v/>
          </cell>
        </row>
        <row r="561">
          <cell r="F561" t="str">
            <v xml:space="preserve"> </v>
          </cell>
          <cell r="G561" t="str">
            <v xml:space="preserve"> </v>
          </cell>
          <cell r="K561" t="str">
            <v/>
          </cell>
          <cell r="L561" t="str">
            <v/>
          </cell>
        </row>
        <row r="562">
          <cell r="F562" t="str">
            <v xml:space="preserve"> </v>
          </cell>
          <cell r="G562" t="str">
            <v xml:space="preserve"> </v>
          </cell>
          <cell r="K562" t="str">
            <v/>
          </cell>
          <cell r="L562" t="str">
            <v/>
          </cell>
        </row>
        <row r="563">
          <cell r="F563" t="str">
            <v xml:space="preserve"> </v>
          </cell>
          <cell r="G563" t="str">
            <v xml:space="preserve"> </v>
          </cell>
          <cell r="K563" t="str">
            <v/>
          </cell>
          <cell r="L563" t="str">
            <v/>
          </cell>
        </row>
        <row r="564">
          <cell r="F564" t="str">
            <v xml:space="preserve"> </v>
          </cell>
          <cell r="G564" t="str">
            <v xml:space="preserve"> </v>
          </cell>
          <cell r="K564" t="str">
            <v/>
          </cell>
          <cell r="L564" t="str">
            <v/>
          </cell>
        </row>
        <row r="565">
          <cell r="F565" t="str">
            <v xml:space="preserve"> </v>
          </cell>
          <cell r="G565" t="str">
            <v xml:space="preserve"> </v>
          </cell>
          <cell r="K565" t="str">
            <v/>
          </cell>
          <cell r="L565" t="str">
            <v/>
          </cell>
        </row>
        <row r="566">
          <cell r="F566" t="str">
            <v xml:space="preserve"> </v>
          </cell>
          <cell r="G566" t="str">
            <v xml:space="preserve"> </v>
          </cell>
          <cell r="K566" t="str">
            <v/>
          </cell>
          <cell r="L566" t="str">
            <v/>
          </cell>
        </row>
        <row r="567">
          <cell r="F567" t="str">
            <v xml:space="preserve"> </v>
          </cell>
          <cell r="G567" t="str">
            <v xml:space="preserve"> </v>
          </cell>
          <cell r="K567" t="str">
            <v/>
          </cell>
          <cell r="L567" t="str">
            <v/>
          </cell>
        </row>
        <row r="568">
          <cell r="F568" t="str">
            <v xml:space="preserve"> </v>
          </cell>
          <cell r="G568" t="str">
            <v xml:space="preserve"> </v>
          </cell>
          <cell r="K568" t="str">
            <v/>
          </cell>
          <cell r="L568" t="str">
            <v/>
          </cell>
        </row>
        <row r="569">
          <cell r="F569" t="str">
            <v xml:space="preserve"> </v>
          </cell>
          <cell r="G569" t="str">
            <v xml:space="preserve"> </v>
          </cell>
          <cell r="K569" t="str">
            <v/>
          </cell>
          <cell r="L569" t="str">
            <v/>
          </cell>
        </row>
        <row r="570">
          <cell r="F570" t="str">
            <v xml:space="preserve"> </v>
          </cell>
          <cell r="G570" t="str">
            <v xml:space="preserve"> </v>
          </cell>
          <cell r="K570" t="str">
            <v/>
          </cell>
          <cell r="L570" t="str">
            <v/>
          </cell>
        </row>
        <row r="571">
          <cell r="F571" t="str">
            <v xml:space="preserve"> </v>
          </cell>
          <cell r="G571" t="str">
            <v xml:space="preserve"> </v>
          </cell>
          <cell r="K571" t="str">
            <v/>
          </cell>
          <cell r="L571" t="str">
            <v/>
          </cell>
        </row>
        <row r="572">
          <cell r="F572" t="str">
            <v xml:space="preserve"> </v>
          </cell>
          <cell r="G572" t="str">
            <v xml:space="preserve"> </v>
          </cell>
          <cell r="K572" t="str">
            <v/>
          </cell>
          <cell r="L572" t="str">
            <v/>
          </cell>
        </row>
        <row r="573">
          <cell r="F573" t="str">
            <v xml:space="preserve"> </v>
          </cell>
          <cell r="G573" t="str">
            <v xml:space="preserve"> </v>
          </cell>
          <cell r="K573" t="str">
            <v/>
          </cell>
          <cell r="L573" t="str">
            <v/>
          </cell>
        </row>
        <row r="574">
          <cell r="F574" t="str">
            <v xml:space="preserve"> </v>
          </cell>
          <cell r="G574" t="str">
            <v xml:space="preserve"> </v>
          </cell>
          <cell r="K574" t="str">
            <v/>
          </cell>
          <cell r="L574" t="str">
            <v/>
          </cell>
        </row>
        <row r="575">
          <cell r="F575" t="str">
            <v xml:space="preserve"> </v>
          </cell>
          <cell r="G575" t="str">
            <v xml:space="preserve"> </v>
          </cell>
          <cell r="K575" t="str">
            <v/>
          </cell>
          <cell r="L575" t="str">
            <v/>
          </cell>
        </row>
        <row r="576">
          <cell r="F576" t="str">
            <v xml:space="preserve"> </v>
          </cell>
          <cell r="G576" t="str">
            <v xml:space="preserve"> </v>
          </cell>
          <cell r="K576" t="str">
            <v/>
          </cell>
          <cell r="L576" t="str">
            <v/>
          </cell>
        </row>
        <row r="577">
          <cell r="F577" t="str">
            <v xml:space="preserve"> </v>
          </cell>
          <cell r="G577" t="str">
            <v xml:space="preserve"> </v>
          </cell>
          <cell r="K577" t="str">
            <v/>
          </cell>
          <cell r="L577" t="str">
            <v/>
          </cell>
        </row>
        <row r="578">
          <cell r="F578" t="str">
            <v xml:space="preserve"> </v>
          </cell>
          <cell r="G578" t="str">
            <v xml:space="preserve"> </v>
          </cell>
          <cell r="K578" t="str">
            <v/>
          </cell>
          <cell r="L578" t="str">
            <v/>
          </cell>
        </row>
        <row r="579">
          <cell r="F579" t="str">
            <v xml:space="preserve"> </v>
          </cell>
          <cell r="G579" t="str">
            <v xml:space="preserve"> </v>
          </cell>
          <cell r="K579" t="str">
            <v/>
          </cell>
          <cell r="L579" t="str">
            <v/>
          </cell>
        </row>
        <row r="580">
          <cell r="F580" t="str">
            <v xml:space="preserve"> </v>
          </cell>
          <cell r="G580" t="str">
            <v xml:space="preserve"> </v>
          </cell>
          <cell r="K580" t="str">
            <v/>
          </cell>
          <cell r="L580" t="str">
            <v/>
          </cell>
        </row>
        <row r="581">
          <cell r="F581" t="str">
            <v xml:space="preserve"> </v>
          </cell>
          <cell r="G581" t="str">
            <v xml:space="preserve"> </v>
          </cell>
          <cell r="K581" t="str">
            <v/>
          </cell>
          <cell r="L581" t="str">
            <v/>
          </cell>
        </row>
        <row r="582">
          <cell r="F582" t="str">
            <v xml:space="preserve"> </v>
          </cell>
          <cell r="G582" t="str">
            <v xml:space="preserve"> </v>
          </cell>
          <cell r="K582" t="str">
            <v/>
          </cell>
          <cell r="L582" t="str">
            <v/>
          </cell>
        </row>
        <row r="583">
          <cell r="F583" t="str">
            <v xml:space="preserve"> </v>
          </cell>
          <cell r="G583" t="str">
            <v xml:space="preserve"> </v>
          </cell>
          <cell r="K583" t="str">
            <v/>
          </cell>
          <cell r="L583" t="str">
            <v/>
          </cell>
        </row>
        <row r="584">
          <cell r="F584" t="str">
            <v xml:space="preserve"> </v>
          </cell>
          <cell r="G584" t="str">
            <v xml:space="preserve"> </v>
          </cell>
          <cell r="K584" t="str">
            <v/>
          </cell>
          <cell r="L584" t="str">
            <v/>
          </cell>
        </row>
        <row r="585">
          <cell r="F585" t="str">
            <v xml:space="preserve"> </v>
          </cell>
          <cell r="G585" t="str">
            <v xml:space="preserve"> </v>
          </cell>
          <cell r="K585" t="str">
            <v/>
          </cell>
          <cell r="L585" t="str">
            <v/>
          </cell>
        </row>
        <row r="586">
          <cell r="F586" t="str">
            <v xml:space="preserve"> </v>
          </cell>
          <cell r="G586" t="str">
            <v xml:space="preserve"> </v>
          </cell>
          <cell r="K586" t="str">
            <v/>
          </cell>
          <cell r="L586" t="str">
            <v/>
          </cell>
        </row>
        <row r="587">
          <cell r="F587" t="str">
            <v xml:space="preserve"> </v>
          </cell>
          <cell r="G587" t="str">
            <v xml:space="preserve"> </v>
          </cell>
          <cell r="K587" t="str">
            <v/>
          </cell>
          <cell r="L587" t="str">
            <v/>
          </cell>
        </row>
        <row r="588">
          <cell r="F588" t="str">
            <v xml:space="preserve"> </v>
          </cell>
          <cell r="G588" t="str">
            <v xml:space="preserve"> </v>
          </cell>
          <cell r="K588" t="str">
            <v/>
          </cell>
          <cell r="L588" t="str">
            <v/>
          </cell>
        </row>
        <row r="589">
          <cell r="F589" t="str">
            <v xml:space="preserve"> </v>
          </cell>
          <cell r="G589" t="str">
            <v xml:space="preserve"> </v>
          </cell>
          <cell r="K589" t="str">
            <v/>
          </cell>
          <cell r="L589" t="str">
            <v/>
          </cell>
        </row>
        <row r="590">
          <cell r="F590" t="str">
            <v xml:space="preserve"> </v>
          </cell>
          <cell r="G590" t="str">
            <v xml:space="preserve"> </v>
          </cell>
          <cell r="K590" t="str">
            <v/>
          </cell>
          <cell r="L590" t="str">
            <v/>
          </cell>
        </row>
        <row r="591">
          <cell r="F591" t="str">
            <v xml:space="preserve"> </v>
          </cell>
          <cell r="G591" t="str">
            <v xml:space="preserve"> </v>
          </cell>
          <cell r="K591" t="str">
            <v/>
          </cell>
          <cell r="L591" t="str">
            <v/>
          </cell>
        </row>
        <row r="592">
          <cell r="F592" t="str">
            <v xml:space="preserve"> </v>
          </cell>
          <cell r="G592" t="str">
            <v xml:space="preserve"> </v>
          </cell>
          <cell r="K592" t="str">
            <v/>
          </cell>
          <cell r="L592" t="str">
            <v/>
          </cell>
        </row>
        <row r="593">
          <cell r="F593" t="str">
            <v xml:space="preserve"> </v>
          </cell>
          <cell r="G593" t="str">
            <v xml:space="preserve"> </v>
          </cell>
          <cell r="K593" t="str">
            <v/>
          </cell>
          <cell r="L593" t="str">
            <v/>
          </cell>
        </row>
        <row r="594">
          <cell r="F594" t="str">
            <v xml:space="preserve"> </v>
          </cell>
          <cell r="G594" t="str">
            <v xml:space="preserve"> </v>
          </cell>
          <cell r="K594" t="str">
            <v/>
          </cell>
          <cell r="L594" t="str">
            <v/>
          </cell>
        </row>
        <row r="595">
          <cell r="F595" t="str">
            <v xml:space="preserve"> </v>
          </cell>
          <cell r="G595" t="str">
            <v xml:space="preserve"> </v>
          </cell>
          <cell r="K595" t="str">
            <v/>
          </cell>
          <cell r="L595" t="str">
            <v/>
          </cell>
        </row>
        <row r="596">
          <cell r="F596" t="str">
            <v xml:space="preserve"> </v>
          </cell>
          <cell r="G596" t="str">
            <v xml:space="preserve"> </v>
          </cell>
          <cell r="K596" t="str">
            <v/>
          </cell>
          <cell r="L596" t="str">
            <v/>
          </cell>
        </row>
        <row r="597">
          <cell r="F597" t="str">
            <v xml:space="preserve"> </v>
          </cell>
          <cell r="G597" t="str">
            <v xml:space="preserve"> </v>
          </cell>
          <cell r="K597" t="str">
            <v/>
          </cell>
          <cell r="L597" t="str">
            <v/>
          </cell>
        </row>
        <row r="598">
          <cell r="F598" t="str">
            <v xml:space="preserve"> </v>
          </cell>
          <cell r="G598" t="str">
            <v xml:space="preserve"> </v>
          </cell>
          <cell r="K598" t="str">
            <v/>
          </cell>
          <cell r="L598" t="str">
            <v/>
          </cell>
        </row>
        <row r="599">
          <cell r="F599" t="str">
            <v xml:space="preserve"> </v>
          </cell>
          <cell r="G599" t="str">
            <v xml:space="preserve"> </v>
          </cell>
          <cell r="K599" t="str">
            <v/>
          </cell>
          <cell r="L599" t="str">
            <v/>
          </cell>
        </row>
        <row r="600">
          <cell r="F600" t="str">
            <v xml:space="preserve"> </v>
          </cell>
          <cell r="G600" t="str">
            <v xml:space="preserve"> </v>
          </cell>
          <cell r="K600" t="str">
            <v/>
          </cell>
          <cell r="L600" t="str">
            <v/>
          </cell>
        </row>
        <row r="601">
          <cell r="F601" t="str">
            <v xml:space="preserve"> </v>
          </cell>
          <cell r="G601" t="str">
            <v xml:space="preserve"> </v>
          </cell>
          <cell r="K601" t="str">
            <v/>
          </cell>
          <cell r="L601" t="str">
            <v/>
          </cell>
        </row>
        <row r="602">
          <cell r="F602" t="str">
            <v xml:space="preserve"> </v>
          </cell>
          <cell r="G602" t="str">
            <v xml:space="preserve"> </v>
          </cell>
          <cell r="K602" t="str">
            <v/>
          </cell>
          <cell r="L602" t="str">
            <v/>
          </cell>
        </row>
        <row r="603">
          <cell r="F603" t="str">
            <v xml:space="preserve"> </v>
          </cell>
          <cell r="G603" t="str">
            <v xml:space="preserve"> </v>
          </cell>
          <cell r="K603" t="str">
            <v/>
          </cell>
          <cell r="L603" t="str">
            <v/>
          </cell>
        </row>
        <row r="604">
          <cell r="F604" t="str">
            <v xml:space="preserve"> </v>
          </cell>
          <cell r="G604" t="str">
            <v xml:space="preserve"> </v>
          </cell>
          <cell r="K604" t="str">
            <v/>
          </cell>
          <cell r="L604" t="str">
            <v/>
          </cell>
        </row>
        <row r="605">
          <cell r="F605" t="str">
            <v xml:space="preserve"> </v>
          </cell>
          <cell r="G605" t="str">
            <v xml:space="preserve"> </v>
          </cell>
          <cell r="K605" t="str">
            <v/>
          </cell>
          <cell r="L605" t="str">
            <v/>
          </cell>
        </row>
        <row r="606">
          <cell r="F606" t="str">
            <v xml:space="preserve"> </v>
          </cell>
          <cell r="G606" t="str">
            <v xml:space="preserve"> </v>
          </cell>
          <cell r="K606" t="str">
            <v/>
          </cell>
          <cell r="L606" t="str">
            <v/>
          </cell>
        </row>
        <row r="607">
          <cell r="F607" t="str">
            <v xml:space="preserve"> </v>
          </cell>
          <cell r="G607" t="str">
            <v xml:space="preserve"> </v>
          </cell>
          <cell r="K607" t="str">
            <v/>
          </cell>
          <cell r="L607" t="str">
            <v/>
          </cell>
        </row>
        <row r="608">
          <cell r="F608" t="str">
            <v xml:space="preserve"> </v>
          </cell>
          <cell r="G608" t="str">
            <v xml:space="preserve"> </v>
          </cell>
          <cell r="K608" t="str">
            <v/>
          </cell>
          <cell r="L608" t="str">
            <v/>
          </cell>
        </row>
        <row r="609">
          <cell r="F609" t="str">
            <v xml:space="preserve"> </v>
          </cell>
          <cell r="G609" t="str">
            <v xml:space="preserve"> </v>
          </cell>
          <cell r="K609" t="str">
            <v/>
          </cell>
          <cell r="L609" t="str">
            <v/>
          </cell>
        </row>
        <row r="610">
          <cell r="F610" t="str">
            <v xml:space="preserve"> </v>
          </cell>
          <cell r="G610" t="str">
            <v xml:space="preserve"> </v>
          </cell>
          <cell r="K610" t="str">
            <v/>
          </cell>
          <cell r="L610" t="str">
            <v/>
          </cell>
        </row>
        <row r="611">
          <cell r="F611" t="str">
            <v xml:space="preserve"> </v>
          </cell>
          <cell r="G611" t="str">
            <v xml:space="preserve"> </v>
          </cell>
          <cell r="K611" t="str">
            <v/>
          </cell>
          <cell r="L611" t="str">
            <v/>
          </cell>
        </row>
        <row r="612">
          <cell r="F612" t="str">
            <v xml:space="preserve"> </v>
          </cell>
          <cell r="G612" t="str">
            <v xml:space="preserve"> </v>
          </cell>
          <cell r="K612" t="str">
            <v/>
          </cell>
          <cell r="L612" t="str">
            <v/>
          </cell>
        </row>
        <row r="613">
          <cell r="F613" t="str">
            <v xml:space="preserve"> </v>
          </cell>
          <cell r="G613" t="str">
            <v xml:space="preserve"> </v>
          </cell>
          <cell r="K613" t="str">
            <v/>
          </cell>
          <cell r="L613" t="str">
            <v/>
          </cell>
        </row>
        <row r="614">
          <cell r="F614" t="str">
            <v xml:space="preserve"> </v>
          </cell>
          <cell r="G614" t="str">
            <v xml:space="preserve"> </v>
          </cell>
          <cell r="K614" t="str">
            <v/>
          </cell>
          <cell r="L614" t="str">
            <v/>
          </cell>
        </row>
        <row r="615">
          <cell r="F615" t="str">
            <v xml:space="preserve"> </v>
          </cell>
          <cell r="G615" t="str">
            <v xml:space="preserve"> </v>
          </cell>
          <cell r="K615" t="str">
            <v/>
          </cell>
          <cell r="L615" t="str">
            <v/>
          </cell>
        </row>
        <row r="616">
          <cell r="F616" t="str">
            <v xml:space="preserve"> </v>
          </cell>
          <cell r="G616" t="str">
            <v xml:space="preserve"> </v>
          </cell>
          <cell r="K616" t="str">
            <v/>
          </cell>
          <cell r="L616" t="str">
            <v/>
          </cell>
        </row>
        <row r="617">
          <cell r="F617" t="str">
            <v xml:space="preserve"> </v>
          </cell>
          <cell r="G617" t="str">
            <v xml:space="preserve"> </v>
          </cell>
          <cell r="K617" t="str">
            <v/>
          </cell>
          <cell r="L617" t="str">
            <v/>
          </cell>
        </row>
        <row r="618">
          <cell r="F618" t="str">
            <v xml:space="preserve"> </v>
          </cell>
          <cell r="G618" t="str">
            <v xml:space="preserve"> </v>
          </cell>
          <cell r="K618" t="str">
            <v/>
          </cell>
          <cell r="L618" t="str">
            <v/>
          </cell>
        </row>
        <row r="619">
          <cell r="F619" t="str">
            <v xml:space="preserve"> </v>
          </cell>
          <cell r="G619" t="str">
            <v xml:space="preserve"> </v>
          </cell>
          <cell r="K619" t="str">
            <v/>
          </cell>
          <cell r="L619" t="str">
            <v/>
          </cell>
        </row>
        <row r="620">
          <cell r="F620" t="str">
            <v xml:space="preserve"> </v>
          </cell>
          <cell r="G620" t="str">
            <v xml:space="preserve"> </v>
          </cell>
          <cell r="K620" t="str">
            <v/>
          </cell>
          <cell r="L620" t="str">
            <v/>
          </cell>
        </row>
        <row r="621">
          <cell r="F621" t="str">
            <v xml:space="preserve"> </v>
          </cell>
          <cell r="G621" t="str">
            <v xml:space="preserve"> </v>
          </cell>
          <cell r="K621" t="str">
            <v/>
          </cell>
          <cell r="L621" t="str">
            <v/>
          </cell>
        </row>
        <row r="622">
          <cell r="F622" t="str">
            <v xml:space="preserve"> </v>
          </cell>
          <cell r="G622" t="str">
            <v xml:space="preserve"> </v>
          </cell>
          <cell r="K622" t="str">
            <v/>
          </cell>
          <cell r="L622" t="str">
            <v/>
          </cell>
        </row>
        <row r="623">
          <cell r="F623" t="str">
            <v xml:space="preserve"> </v>
          </cell>
          <cell r="G623" t="str">
            <v xml:space="preserve"> </v>
          </cell>
          <cell r="K623" t="str">
            <v/>
          </cell>
          <cell r="L623" t="str">
            <v/>
          </cell>
        </row>
        <row r="624">
          <cell r="F624" t="str">
            <v xml:space="preserve"> </v>
          </cell>
          <cell r="G624" t="str">
            <v xml:space="preserve"> </v>
          </cell>
          <cell r="K624" t="str">
            <v/>
          </cell>
          <cell r="L624" t="str">
            <v/>
          </cell>
        </row>
        <row r="625">
          <cell r="F625" t="str">
            <v xml:space="preserve"> </v>
          </cell>
          <cell r="G625" t="str">
            <v xml:space="preserve"> </v>
          </cell>
          <cell r="K625" t="str">
            <v/>
          </cell>
          <cell r="L625" t="str">
            <v/>
          </cell>
        </row>
        <row r="626">
          <cell r="F626" t="str">
            <v xml:space="preserve"> </v>
          </cell>
          <cell r="G626" t="str">
            <v xml:space="preserve"> </v>
          </cell>
          <cell r="K626" t="str">
            <v/>
          </cell>
          <cell r="L626" t="str">
            <v/>
          </cell>
        </row>
        <row r="627">
          <cell r="F627" t="str">
            <v xml:space="preserve"> </v>
          </cell>
          <cell r="G627" t="str">
            <v xml:space="preserve"> </v>
          </cell>
          <cell r="K627" t="str">
            <v/>
          </cell>
          <cell r="L627" t="str">
            <v/>
          </cell>
        </row>
        <row r="628">
          <cell r="F628" t="str">
            <v xml:space="preserve"> </v>
          </cell>
          <cell r="G628" t="str">
            <v xml:space="preserve"> </v>
          </cell>
          <cell r="K628" t="str">
            <v/>
          </cell>
          <cell r="L628" t="str">
            <v/>
          </cell>
        </row>
        <row r="629">
          <cell r="F629" t="str">
            <v xml:space="preserve"> </v>
          </cell>
          <cell r="G629" t="str">
            <v xml:space="preserve"> </v>
          </cell>
          <cell r="K629" t="str">
            <v/>
          </cell>
          <cell r="L629" t="str">
            <v/>
          </cell>
        </row>
        <row r="630">
          <cell r="F630" t="str">
            <v xml:space="preserve"> </v>
          </cell>
          <cell r="G630" t="str">
            <v xml:space="preserve"> </v>
          </cell>
          <cell r="K630" t="str">
            <v/>
          </cell>
          <cell r="L630" t="str">
            <v/>
          </cell>
        </row>
        <row r="631">
          <cell r="F631" t="str">
            <v xml:space="preserve"> </v>
          </cell>
          <cell r="G631" t="str">
            <v xml:space="preserve"> </v>
          </cell>
          <cell r="K631" t="str">
            <v/>
          </cell>
          <cell r="L631" t="str">
            <v/>
          </cell>
        </row>
        <row r="632">
          <cell r="F632" t="str">
            <v xml:space="preserve"> </v>
          </cell>
          <cell r="G632" t="str">
            <v xml:space="preserve"> </v>
          </cell>
          <cell r="K632" t="str">
            <v/>
          </cell>
          <cell r="L632" t="str">
            <v/>
          </cell>
        </row>
        <row r="633">
          <cell r="F633" t="str">
            <v xml:space="preserve"> </v>
          </cell>
          <cell r="G633" t="str">
            <v xml:space="preserve"> </v>
          </cell>
          <cell r="K633" t="str">
            <v/>
          </cell>
          <cell r="L633" t="str">
            <v/>
          </cell>
        </row>
        <row r="634">
          <cell r="F634" t="str">
            <v xml:space="preserve"> </v>
          </cell>
          <cell r="G634" t="str">
            <v xml:space="preserve"> </v>
          </cell>
          <cell r="K634" t="str">
            <v/>
          </cell>
          <cell r="L634" t="str">
            <v/>
          </cell>
        </row>
        <row r="635">
          <cell r="F635" t="str">
            <v xml:space="preserve"> </v>
          </cell>
          <cell r="G635" t="str">
            <v xml:space="preserve"> </v>
          </cell>
          <cell r="K635" t="str">
            <v/>
          </cell>
          <cell r="L635" t="str">
            <v/>
          </cell>
        </row>
        <row r="636">
          <cell r="F636" t="str">
            <v xml:space="preserve"> </v>
          </cell>
          <cell r="G636" t="str">
            <v xml:space="preserve"> </v>
          </cell>
          <cell r="K636" t="str">
            <v/>
          </cell>
          <cell r="L636" t="str">
            <v/>
          </cell>
        </row>
        <row r="637">
          <cell r="F637" t="str">
            <v xml:space="preserve"> </v>
          </cell>
          <cell r="G637" t="str">
            <v xml:space="preserve"> </v>
          </cell>
          <cell r="K637" t="str">
            <v/>
          </cell>
          <cell r="L637" t="str">
            <v/>
          </cell>
        </row>
        <row r="638">
          <cell r="F638" t="str">
            <v xml:space="preserve"> </v>
          </cell>
          <cell r="G638" t="str">
            <v xml:space="preserve"> </v>
          </cell>
          <cell r="K638" t="str">
            <v/>
          </cell>
          <cell r="L638" t="str">
            <v/>
          </cell>
        </row>
        <row r="639">
          <cell r="F639" t="str">
            <v xml:space="preserve"> </v>
          </cell>
          <cell r="G639" t="str">
            <v xml:space="preserve"> </v>
          </cell>
          <cell r="K639" t="str">
            <v/>
          </cell>
          <cell r="L639" t="str">
            <v/>
          </cell>
        </row>
        <row r="640">
          <cell r="F640" t="str">
            <v xml:space="preserve"> </v>
          </cell>
          <cell r="G640" t="str">
            <v xml:space="preserve"> </v>
          </cell>
          <cell r="K640" t="str">
            <v/>
          </cell>
          <cell r="L640" t="str">
            <v/>
          </cell>
        </row>
        <row r="641">
          <cell r="F641" t="str">
            <v xml:space="preserve"> </v>
          </cell>
          <cell r="G641" t="str">
            <v xml:space="preserve"> </v>
          </cell>
          <cell r="K641" t="str">
            <v/>
          </cell>
          <cell r="L641" t="str">
            <v/>
          </cell>
        </row>
        <row r="642">
          <cell r="F642" t="str">
            <v xml:space="preserve"> </v>
          </cell>
          <cell r="G642" t="str">
            <v xml:space="preserve"> </v>
          </cell>
          <cell r="K642" t="str">
            <v/>
          </cell>
          <cell r="L642" t="str">
            <v/>
          </cell>
        </row>
        <row r="643">
          <cell r="F643" t="str">
            <v xml:space="preserve"> </v>
          </cell>
          <cell r="G643" t="str">
            <v xml:space="preserve"> </v>
          </cell>
          <cell r="K643" t="str">
            <v/>
          </cell>
          <cell r="L643" t="str">
            <v/>
          </cell>
        </row>
        <row r="644">
          <cell r="F644" t="str">
            <v xml:space="preserve"> </v>
          </cell>
          <cell r="G644" t="str">
            <v xml:space="preserve"> </v>
          </cell>
          <cell r="K644" t="str">
            <v/>
          </cell>
          <cell r="L644" t="str">
            <v/>
          </cell>
        </row>
        <row r="645">
          <cell r="F645" t="str">
            <v xml:space="preserve"> </v>
          </cell>
          <cell r="G645" t="str">
            <v xml:space="preserve"> </v>
          </cell>
          <cell r="K645" t="str">
            <v/>
          </cell>
          <cell r="L645" t="str">
            <v/>
          </cell>
        </row>
        <row r="646">
          <cell r="F646" t="str">
            <v xml:space="preserve"> </v>
          </cell>
          <cell r="G646" t="str">
            <v xml:space="preserve"> </v>
          </cell>
          <cell r="K646" t="str">
            <v/>
          </cell>
          <cell r="L646" t="str">
            <v/>
          </cell>
        </row>
        <row r="647">
          <cell r="F647" t="str">
            <v xml:space="preserve"> </v>
          </cell>
          <cell r="G647" t="str">
            <v xml:space="preserve"> </v>
          </cell>
          <cell r="K647" t="str">
            <v/>
          </cell>
          <cell r="L647" t="str">
            <v/>
          </cell>
        </row>
        <row r="648">
          <cell r="F648" t="str">
            <v xml:space="preserve"> </v>
          </cell>
          <cell r="G648" t="str">
            <v xml:space="preserve"> </v>
          </cell>
          <cell r="K648" t="str">
            <v/>
          </cell>
          <cell r="L648" t="str">
            <v/>
          </cell>
        </row>
        <row r="649">
          <cell r="F649" t="str">
            <v xml:space="preserve"> </v>
          </cell>
          <cell r="G649" t="str">
            <v xml:space="preserve"> </v>
          </cell>
          <cell r="K649" t="str">
            <v/>
          </cell>
          <cell r="L649" t="str">
            <v/>
          </cell>
        </row>
        <row r="650">
          <cell r="F650" t="str">
            <v xml:space="preserve"> </v>
          </cell>
          <cell r="G650" t="str">
            <v xml:space="preserve"> </v>
          </cell>
          <cell r="K650" t="str">
            <v/>
          </cell>
          <cell r="L650" t="str">
            <v/>
          </cell>
        </row>
        <row r="651">
          <cell r="F651" t="str">
            <v xml:space="preserve"> </v>
          </cell>
          <cell r="G651" t="str">
            <v xml:space="preserve"> </v>
          </cell>
          <cell r="K651" t="str">
            <v/>
          </cell>
          <cell r="L651" t="str">
            <v/>
          </cell>
        </row>
        <row r="652">
          <cell r="F652" t="str">
            <v xml:space="preserve"> </v>
          </cell>
          <cell r="G652" t="str">
            <v xml:space="preserve"> </v>
          </cell>
          <cell r="K652" t="str">
            <v/>
          </cell>
          <cell r="L652" t="str">
            <v/>
          </cell>
        </row>
        <row r="653">
          <cell r="F653" t="str">
            <v xml:space="preserve"> </v>
          </cell>
          <cell r="G653" t="str">
            <v xml:space="preserve"> </v>
          </cell>
          <cell r="K653" t="str">
            <v/>
          </cell>
          <cell r="L653" t="str">
            <v/>
          </cell>
        </row>
        <row r="654">
          <cell r="F654" t="str">
            <v xml:space="preserve"> </v>
          </cell>
          <cell r="G654" t="str">
            <v xml:space="preserve"> </v>
          </cell>
          <cell r="K654" t="str">
            <v/>
          </cell>
          <cell r="L654" t="str">
            <v/>
          </cell>
        </row>
        <row r="655">
          <cell r="F655" t="str">
            <v xml:space="preserve"> </v>
          </cell>
          <cell r="G655" t="str">
            <v xml:space="preserve"> </v>
          </cell>
          <cell r="K655" t="str">
            <v/>
          </cell>
          <cell r="L655" t="str">
            <v/>
          </cell>
        </row>
        <row r="656">
          <cell r="F656" t="str">
            <v xml:space="preserve"> </v>
          </cell>
          <cell r="G656" t="str">
            <v xml:space="preserve"> </v>
          </cell>
          <cell r="K656" t="str">
            <v/>
          </cell>
          <cell r="L656" t="str">
            <v/>
          </cell>
        </row>
        <row r="657">
          <cell r="F657" t="str">
            <v xml:space="preserve"> </v>
          </cell>
          <cell r="G657" t="str">
            <v xml:space="preserve"> </v>
          </cell>
          <cell r="K657" t="str">
            <v/>
          </cell>
          <cell r="L657" t="str">
            <v/>
          </cell>
        </row>
        <row r="658">
          <cell r="F658" t="str">
            <v xml:space="preserve"> </v>
          </cell>
          <cell r="G658" t="str">
            <v xml:space="preserve"> </v>
          </cell>
          <cell r="K658" t="str">
            <v/>
          </cell>
          <cell r="L658" t="str">
            <v/>
          </cell>
        </row>
        <row r="659">
          <cell r="F659" t="str">
            <v xml:space="preserve"> </v>
          </cell>
          <cell r="G659" t="str">
            <v xml:space="preserve"> </v>
          </cell>
          <cell r="K659" t="str">
            <v/>
          </cell>
          <cell r="L659" t="str">
            <v/>
          </cell>
        </row>
        <row r="660">
          <cell r="F660" t="str">
            <v xml:space="preserve"> </v>
          </cell>
          <cell r="G660" t="str">
            <v xml:space="preserve"> </v>
          </cell>
          <cell r="K660" t="str">
            <v/>
          </cell>
          <cell r="L660" t="str">
            <v/>
          </cell>
        </row>
        <row r="661">
          <cell r="F661" t="str">
            <v xml:space="preserve"> </v>
          </cell>
          <cell r="G661" t="str">
            <v xml:space="preserve"> </v>
          </cell>
          <cell r="K661" t="str">
            <v/>
          </cell>
          <cell r="L661" t="str">
            <v/>
          </cell>
        </row>
        <row r="662">
          <cell r="F662" t="str">
            <v xml:space="preserve"> </v>
          </cell>
          <cell r="G662" t="str">
            <v xml:space="preserve"> </v>
          </cell>
          <cell r="K662" t="str">
            <v/>
          </cell>
          <cell r="L662" t="str">
            <v/>
          </cell>
        </row>
        <row r="663">
          <cell r="F663" t="str">
            <v xml:space="preserve"> </v>
          </cell>
          <cell r="G663" t="str">
            <v xml:space="preserve"> </v>
          </cell>
          <cell r="K663" t="str">
            <v/>
          </cell>
          <cell r="L663" t="str">
            <v/>
          </cell>
        </row>
        <row r="664">
          <cell r="F664" t="str">
            <v xml:space="preserve"> </v>
          </cell>
          <cell r="G664" t="str">
            <v xml:space="preserve"> </v>
          </cell>
          <cell r="K664" t="str">
            <v/>
          </cell>
          <cell r="L664" t="str">
            <v/>
          </cell>
        </row>
        <row r="665">
          <cell r="F665" t="str">
            <v xml:space="preserve"> </v>
          </cell>
          <cell r="G665" t="str">
            <v xml:space="preserve"> </v>
          </cell>
          <cell r="K665" t="str">
            <v/>
          </cell>
          <cell r="L665" t="str">
            <v/>
          </cell>
        </row>
        <row r="666">
          <cell r="F666" t="str">
            <v xml:space="preserve"> </v>
          </cell>
          <cell r="G666" t="str">
            <v xml:space="preserve"> </v>
          </cell>
          <cell r="K666" t="str">
            <v/>
          </cell>
          <cell r="L666" t="str">
            <v/>
          </cell>
        </row>
        <row r="667">
          <cell r="F667" t="str">
            <v xml:space="preserve"> </v>
          </cell>
          <cell r="G667" t="str">
            <v xml:space="preserve"> </v>
          </cell>
          <cell r="K667" t="str">
            <v/>
          </cell>
          <cell r="L667" t="str">
            <v/>
          </cell>
        </row>
        <row r="668">
          <cell r="F668" t="str">
            <v xml:space="preserve"> </v>
          </cell>
          <cell r="G668" t="str">
            <v xml:space="preserve"> </v>
          </cell>
          <cell r="K668" t="str">
            <v/>
          </cell>
          <cell r="L668" t="str">
            <v/>
          </cell>
        </row>
        <row r="669">
          <cell r="F669" t="str">
            <v xml:space="preserve"> </v>
          </cell>
          <cell r="G669" t="str">
            <v xml:space="preserve"> </v>
          </cell>
          <cell r="K669" t="str">
            <v/>
          </cell>
          <cell r="L669" t="str">
            <v/>
          </cell>
        </row>
        <row r="670">
          <cell r="F670" t="str">
            <v xml:space="preserve"> </v>
          </cell>
          <cell r="G670" t="str">
            <v xml:space="preserve"> </v>
          </cell>
          <cell r="K670" t="str">
            <v/>
          </cell>
          <cell r="L670" t="str">
            <v/>
          </cell>
        </row>
        <row r="671">
          <cell r="F671" t="str">
            <v xml:space="preserve"> </v>
          </cell>
          <cell r="G671" t="str">
            <v xml:space="preserve"> </v>
          </cell>
          <cell r="K671" t="str">
            <v/>
          </cell>
          <cell r="L671" t="str">
            <v/>
          </cell>
        </row>
        <row r="672">
          <cell r="F672" t="str">
            <v xml:space="preserve"> </v>
          </cell>
          <cell r="G672" t="str">
            <v xml:space="preserve"> </v>
          </cell>
          <cell r="K672" t="str">
            <v/>
          </cell>
          <cell r="L672" t="str">
            <v/>
          </cell>
        </row>
        <row r="673">
          <cell r="F673" t="str">
            <v xml:space="preserve"> </v>
          </cell>
          <cell r="G673" t="str">
            <v xml:space="preserve"> </v>
          </cell>
          <cell r="K673" t="str">
            <v/>
          </cell>
          <cell r="L673" t="str">
            <v/>
          </cell>
        </row>
        <row r="674">
          <cell r="F674" t="str">
            <v xml:space="preserve"> </v>
          </cell>
          <cell r="G674" t="str">
            <v xml:space="preserve"> </v>
          </cell>
          <cell r="K674" t="str">
            <v/>
          </cell>
          <cell r="L674" t="str">
            <v/>
          </cell>
        </row>
        <row r="675">
          <cell r="F675" t="str">
            <v xml:space="preserve"> </v>
          </cell>
          <cell r="G675" t="str">
            <v xml:space="preserve"> </v>
          </cell>
          <cell r="K675" t="str">
            <v/>
          </cell>
          <cell r="L675" t="str">
            <v/>
          </cell>
        </row>
        <row r="676">
          <cell r="F676" t="str">
            <v xml:space="preserve"> </v>
          </cell>
          <cell r="G676" t="str">
            <v xml:space="preserve"> </v>
          </cell>
          <cell r="K676" t="str">
            <v/>
          </cell>
          <cell r="L676" t="str">
            <v/>
          </cell>
        </row>
        <row r="677">
          <cell r="F677" t="str">
            <v xml:space="preserve"> </v>
          </cell>
          <cell r="G677" t="str">
            <v xml:space="preserve"> </v>
          </cell>
          <cell r="K677" t="str">
            <v/>
          </cell>
          <cell r="L677" t="str">
            <v/>
          </cell>
        </row>
        <row r="678">
          <cell r="F678" t="str">
            <v xml:space="preserve"> </v>
          </cell>
          <cell r="G678" t="str">
            <v xml:space="preserve"> </v>
          </cell>
          <cell r="K678" t="str">
            <v/>
          </cell>
          <cell r="L678" t="str">
            <v/>
          </cell>
        </row>
        <row r="679">
          <cell r="F679" t="str">
            <v xml:space="preserve"> </v>
          </cell>
          <cell r="G679" t="str">
            <v xml:space="preserve"> </v>
          </cell>
          <cell r="K679" t="str">
            <v/>
          </cell>
          <cell r="L679" t="str">
            <v/>
          </cell>
        </row>
        <row r="680">
          <cell r="F680" t="str">
            <v xml:space="preserve"> </v>
          </cell>
          <cell r="G680" t="str">
            <v xml:space="preserve"> </v>
          </cell>
          <cell r="K680" t="str">
            <v/>
          </cell>
          <cell r="L680" t="str">
            <v/>
          </cell>
        </row>
        <row r="681">
          <cell r="F681" t="str">
            <v xml:space="preserve"> </v>
          </cell>
          <cell r="G681" t="str">
            <v xml:space="preserve"> </v>
          </cell>
          <cell r="K681" t="str">
            <v/>
          </cell>
          <cell r="L681" t="str">
            <v/>
          </cell>
        </row>
        <row r="682">
          <cell r="F682" t="str">
            <v xml:space="preserve"> </v>
          </cell>
          <cell r="G682" t="str">
            <v xml:space="preserve"> </v>
          </cell>
          <cell r="K682" t="str">
            <v/>
          </cell>
          <cell r="L682" t="str">
            <v/>
          </cell>
        </row>
        <row r="683">
          <cell r="F683" t="str">
            <v xml:space="preserve"> </v>
          </cell>
          <cell r="G683" t="str">
            <v xml:space="preserve"> </v>
          </cell>
          <cell r="K683" t="str">
            <v/>
          </cell>
          <cell r="L683" t="str">
            <v/>
          </cell>
        </row>
        <row r="684">
          <cell r="F684" t="str">
            <v xml:space="preserve"> </v>
          </cell>
          <cell r="G684" t="str">
            <v xml:space="preserve"> </v>
          </cell>
          <cell r="K684" t="str">
            <v/>
          </cell>
          <cell r="L684" t="str">
            <v/>
          </cell>
        </row>
        <row r="685">
          <cell r="F685" t="str">
            <v xml:space="preserve"> </v>
          </cell>
          <cell r="G685" t="str">
            <v xml:space="preserve"> </v>
          </cell>
          <cell r="K685" t="str">
            <v/>
          </cell>
          <cell r="L685" t="str">
            <v/>
          </cell>
        </row>
        <row r="686">
          <cell r="F686" t="str">
            <v xml:space="preserve"> </v>
          </cell>
          <cell r="G686" t="str">
            <v xml:space="preserve"> </v>
          </cell>
          <cell r="K686" t="str">
            <v/>
          </cell>
          <cell r="L686" t="str">
            <v/>
          </cell>
        </row>
        <row r="687">
          <cell r="F687" t="str">
            <v xml:space="preserve"> </v>
          </cell>
          <cell r="G687" t="str">
            <v xml:space="preserve"> </v>
          </cell>
          <cell r="K687" t="str">
            <v/>
          </cell>
          <cell r="L687" t="str">
            <v/>
          </cell>
        </row>
        <row r="688">
          <cell r="F688" t="str">
            <v xml:space="preserve"> </v>
          </cell>
          <cell r="G688" t="str">
            <v xml:space="preserve"> </v>
          </cell>
          <cell r="K688" t="str">
            <v/>
          </cell>
          <cell r="L688" t="str">
            <v/>
          </cell>
        </row>
        <row r="689">
          <cell r="F689" t="str">
            <v xml:space="preserve"> </v>
          </cell>
          <cell r="G689" t="str">
            <v xml:space="preserve"> </v>
          </cell>
          <cell r="K689" t="str">
            <v/>
          </cell>
          <cell r="L689" t="str">
            <v/>
          </cell>
        </row>
        <row r="690">
          <cell r="F690" t="str">
            <v xml:space="preserve"> </v>
          </cell>
          <cell r="G690" t="str">
            <v xml:space="preserve"> </v>
          </cell>
          <cell r="K690" t="str">
            <v/>
          </cell>
          <cell r="L690" t="str">
            <v/>
          </cell>
        </row>
        <row r="691">
          <cell r="F691" t="str">
            <v xml:space="preserve"> </v>
          </cell>
          <cell r="G691" t="str">
            <v xml:space="preserve"> </v>
          </cell>
          <cell r="K691" t="str">
            <v/>
          </cell>
          <cell r="L691" t="str">
            <v/>
          </cell>
        </row>
        <row r="692">
          <cell r="F692" t="str">
            <v xml:space="preserve"> </v>
          </cell>
          <cell r="G692" t="str">
            <v xml:space="preserve"> </v>
          </cell>
          <cell r="K692" t="str">
            <v/>
          </cell>
          <cell r="L692" t="str">
            <v/>
          </cell>
        </row>
        <row r="693">
          <cell r="F693" t="str">
            <v xml:space="preserve"> </v>
          </cell>
          <cell r="G693" t="str">
            <v xml:space="preserve"> </v>
          </cell>
          <cell r="K693" t="str">
            <v/>
          </cell>
          <cell r="L693" t="str">
            <v/>
          </cell>
        </row>
        <row r="694">
          <cell r="F694" t="str">
            <v xml:space="preserve"> </v>
          </cell>
          <cell r="G694" t="str">
            <v xml:space="preserve"> </v>
          </cell>
          <cell r="K694" t="str">
            <v/>
          </cell>
          <cell r="L694" t="str">
            <v/>
          </cell>
        </row>
        <row r="695">
          <cell r="F695" t="str">
            <v xml:space="preserve"> </v>
          </cell>
          <cell r="G695" t="str">
            <v xml:space="preserve"> </v>
          </cell>
          <cell r="K695" t="str">
            <v/>
          </cell>
          <cell r="L695" t="str">
            <v/>
          </cell>
        </row>
        <row r="696">
          <cell r="F696" t="str">
            <v xml:space="preserve"> </v>
          </cell>
          <cell r="G696" t="str">
            <v xml:space="preserve"> </v>
          </cell>
          <cell r="K696" t="str">
            <v/>
          </cell>
          <cell r="L696" t="str">
            <v/>
          </cell>
        </row>
        <row r="697">
          <cell r="F697" t="str">
            <v xml:space="preserve"> </v>
          </cell>
          <cell r="G697" t="str">
            <v xml:space="preserve"> </v>
          </cell>
          <cell r="K697" t="str">
            <v/>
          </cell>
          <cell r="L697" t="str">
            <v/>
          </cell>
        </row>
        <row r="698">
          <cell r="F698" t="str">
            <v xml:space="preserve"> </v>
          </cell>
          <cell r="G698" t="str">
            <v xml:space="preserve"> </v>
          </cell>
          <cell r="K698" t="str">
            <v/>
          </cell>
          <cell r="L698" t="str">
            <v/>
          </cell>
        </row>
        <row r="699">
          <cell r="F699" t="str">
            <v xml:space="preserve"> </v>
          </cell>
          <cell r="G699" t="str">
            <v xml:space="preserve"> </v>
          </cell>
          <cell r="K699" t="str">
            <v/>
          </cell>
          <cell r="L699" t="str">
            <v/>
          </cell>
        </row>
        <row r="700">
          <cell r="F700" t="str">
            <v xml:space="preserve"> </v>
          </cell>
          <cell r="G700" t="str">
            <v xml:space="preserve"> </v>
          </cell>
          <cell r="K700" t="str">
            <v/>
          </cell>
          <cell r="L700" t="str">
            <v/>
          </cell>
        </row>
        <row r="701">
          <cell r="F701" t="str">
            <v xml:space="preserve"> </v>
          </cell>
          <cell r="G701" t="str">
            <v xml:space="preserve"> </v>
          </cell>
          <cell r="K701" t="str">
            <v/>
          </cell>
          <cell r="L701" t="str">
            <v/>
          </cell>
        </row>
        <row r="702">
          <cell r="F702" t="str">
            <v xml:space="preserve"> </v>
          </cell>
          <cell r="G702" t="str">
            <v xml:space="preserve"> </v>
          </cell>
          <cell r="K702" t="str">
            <v/>
          </cell>
          <cell r="L702" t="str">
            <v/>
          </cell>
        </row>
        <row r="703">
          <cell r="F703" t="str">
            <v xml:space="preserve"> </v>
          </cell>
          <cell r="G703" t="str">
            <v xml:space="preserve"> </v>
          </cell>
          <cell r="K703" t="str">
            <v/>
          </cell>
          <cell r="L703" t="str">
            <v/>
          </cell>
        </row>
        <row r="704">
          <cell r="F704" t="str">
            <v xml:space="preserve"> </v>
          </cell>
          <cell r="G704" t="str">
            <v xml:space="preserve"> </v>
          </cell>
          <cell r="K704" t="str">
            <v/>
          </cell>
          <cell r="L704" t="str">
            <v/>
          </cell>
        </row>
        <row r="705">
          <cell r="F705" t="str">
            <v xml:space="preserve"> </v>
          </cell>
          <cell r="G705" t="str">
            <v xml:space="preserve"> </v>
          </cell>
          <cell r="K705" t="str">
            <v/>
          </cell>
          <cell r="L705" t="str">
            <v/>
          </cell>
        </row>
        <row r="706">
          <cell r="F706" t="str">
            <v xml:space="preserve"> </v>
          </cell>
          <cell r="G706" t="str">
            <v xml:space="preserve"> </v>
          </cell>
          <cell r="K706" t="str">
            <v/>
          </cell>
          <cell r="L706" t="str">
            <v/>
          </cell>
        </row>
        <row r="707">
          <cell r="F707" t="str">
            <v xml:space="preserve"> </v>
          </cell>
          <cell r="G707" t="str">
            <v xml:space="preserve"> </v>
          </cell>
          <cell r="K707" t="str">
            <v/>
          </cell>
          <cell r="L707" t="str">
            <v/>
          </cell>
        </row>
        <row r="708">
          <cell r="F708" t="str">
            <v xml:space="preserve"> </v>
          </cell>
          <cell r="G708" t="str">
            <v xml:space="preserve"> </v>
          </cell>
          <cell r="K708" t="str">
            <v/>
          </cell>
          <cell r="L708" t="str">
            <v/>
          </cell>
        </row>
        <row r="709">
          <cell r="F709" t="str">
            <v xml:space="preserve"> </v>
          </cell>
          <cell r="G709" t="str">
            <v xml:space="preserve"> </v>
          </cell>
          <cell r="K709" t="str">
            <v/>
          </cell>
          <cell r="L709" t="str">
            <v/>
          </cell>
        </row>
        <row r="710">
          <cell r="F710" t="str">
            <v xml:space="preserve"> </v>
          </cell>
          <cell r="G710" t="str">
            <v xml:space="preserve"> </v>
          </cell>
          <cell r="K710" t="str">
            <v/>
          </cell>
          <cell r="L710" t="str">
            <v/>
          </cell>
        </row>
        <row r="711">
          <cell r="F711" t="str">
            <v xml:space="preserve"> </v>
          </cell>
          <cell r="G711" t="str">
            <v xml:space="preserve"> </v>
          </cell>
          <cell r="K711" t="str">
            <v/>
          </cell>
          <cell r="L711" t="str">
            <v/>
          </cell>
        </row>
        <row r="712">
          <cell r="F712" t="str">
            <v xml:space="preserve"> </v>
          </cell>
          <cell r="G712" t="str">
            <v xml:space="preserve"> </v>
          </cell>
          <cell r="K712" t="str">
            <v/>
          </cell>
          <cell r="L712" t="str">
            <v/>
          </cell>
        </row>
        <row r="713">
          <cell r="F713" t="str">
            <v xml:space="preserve"> </v>
          </cell>
          <cell r="G713" t="str">
            <v xml:space="preserve"> </v>
          </cell>
          <cell r="K713" t="str">
            <v/>
          </cell>
          <cell r="L713" t="str">
            <v/>
          </cell>
        </row>
        <row r="714">
          <cell r="F714" t="str">
            <v xml:space="preserve"> </v>
          </cell>
          <cell r="G714" t="str">
            <v xml:space="preserve"> </v>
          </cell>
          <cell r="K714" t="str">
            <v/>
          </cell>
          <cell r="L714" t="str">
            <v/>
          </cell>
        </row>
        <row r="715">
          <cell r="F715" t="str">
            <v xml:space="preserve"> </v>
          </cell>
          <cell r="G715" t="str">
            <v xml:space="preserve"> </v>
          </cell>
          <cell r="K715" t="str">
            <v/>
          </cell>
          <cell r="L715" t="str">
            <v/>
          </cell>
        </row>
        <row r="716">
          <cell r="F716" t="str">
            <v xml:space="preserve"> </v>
          </cell>
          <cell r="G716" t="str">
            <v xml:space="preserve"> </v>
          </cell>
          <cell r="K716" t="str">
            <v/>
          </cell>
          <cell r="L716" t="str">
            <v/>
          </cell>
        </row>
        <row r="717">
          <cell r="F717" t="str">
            <v xml:space="preserve"> </v>
          </cell>
          <cell r="G717" t="str">
            <v xml:space="preserve"> </v>
          </cell>
          <cell r="K717" t="str">
            <v/>
          </cell>
          <cell r="L717" t="str">
            <v/>
          </cell>
        </row>
        <row r="718">
          <cell r="F718" t="str">
            <v xml:space="preserve"> </v>
          </cell>
          <cell r="G718" t="str">
            <v xml:space="preserve"> </v>
          </cell>
          <cell r="K718" t="str">
            <v/>
          </cell>
          <cell r="L718" t="str">
            <v/>
          </cell>
        </row>
        <row r="719">
          <cell r="F719" t="str">
            <v xml:space="preserve"> </v>
          </cell>
          <cell r="G719" t="str">
            <v xml:space="preserve"> </v>
          </cell>
          <cell r="K719" t="str">
            <v/>
          </cell>
          <cell r="L719" t="str">
            <v/>
          </cell>
        </row>
        <row r="720">
          <cell r="F720" t="str">
            <v xml:space="preserve"> </v>
          </cell>
          <cell r="G720" t="str">
            <v xml:space="preserve"> </v>
          </cell>
          <cell r="K720" t="str">
            <v/>
          </cell>
          <cell r="L720" t="str">
            <v/>
          </cell>
        </row>
        <row r="721">
          <cell r="F721" t="str">
            <v xml:space="preserve"> </v>
          </cell>
          <cell r="G721" t="str">
            <v xml:space="preserve"> </v>
          </cell>
          <cell r="K721" t="str">
            <v/>
          </cell>
          <cell r="L721" t="str">
            <v/>
          </cell>
        </row>
        <row r="722">
          <cell r="F722" t="str">
            <v xml:space="preserve"> </v>
          </cell>
          <cell r="G722" t="str">
            <v xml:space="preserve"> </v>
          </cell>
          <cell r="K722" t="str">
            <v/>
          </cell>
          <cell r="L722" t="str">
            <v/>
          </cell>
        </row>
        <row r="723">
          <cell r="F723" t="str">
            <v xml:space="preserve"> </v>
          </cell>
          <cell r="G723" t="str">
            <v xml:space="preserve"> </v>
          </cell>
          <cell r="K723" t="str">
            <v/>
          </cell>
          <cell r="L723" t="str">
            <v/>
          </cell>
        </row>
        <row r="724">
          <cell r="F724" t="str">
            <v xml:space="preserve"> </v>
          </cell>
          <cell r="G724" t="str">
            <v xml:space="preserve"> </v>
          </cell>
          <cell r="K724" t="str">
            <v/>
          </cell>
          <cell r="L724" t="str">
            <v/>
          </cell>
        </row>
        <row r="725">
          <cell r="F725" t="str">
            <v xml:space="preserve"> </v>
          </cell>
          <cell r="G725" t="str">
            <v xml:space="preserve"> </v>
          </cell>
          <cell r="K725" t="str">
            <v/>
          </cell>
          <cell r="L725" t="str">
            <v/>
          </cell>
        </row>
        <row r="726">
          <cell r="F726" t="str">
            <v xml:space="preserve"> </v>
          </cell>
          <cell r="G726" t="str">
            <v xml:space="preserve"> </v>
          </cell>
          <cell r="K726" t="str">
            <v/>
          </cell>
          <cell r="L726" t="str">
            <v/>
          </cell>
        </row>
        <row r="727">
          <cell r="F727" t="str">
            <v xml:space="preserve"> </v>
          </cell>
          <cell r="G727" t="str">
            <v xml:space="preserve"> </v>
          </cell>
          <cell r="K727" t="str">
            <v/>
          </cell>
          <cell r="L727" t="str">
            <v/>
          </cell>
        </row>
        <row r="728">
          <cell r="F728" t="str">
            <v xml:space="preserve"> </v>
          </cell>
          <cell r="G728" t="str">
            <v xml:space="preserve"> </v>
          </cell>
          <cell r="K728" t="str">
            <v/>
          </cell>
          <cell r="L728" t="str">
            <v/>
          </cell>
        </row>
        <row r="729">
          <cell r="F729" t="str">
            <v xml:space="preserve"> </v>
          </cell>
          <cell r="G729" t="str">
            <v xml:space="preserve"> </v>
          </cell>
          <cell r="K729" t="str">
            <v/>
          </cell>
          <cell r="L729" t="str">
            <v/>
          </cell>
        </row>
        <row r="730">
          <cell r="F730" t="str">
            <v xml:space="preserve"> </v>
          </cell>
          <cell r="G730" t="str">
            <v xml:space="preserve"> </v>
          </cell>
          <cell r="K730" t="str">
            <v/>
          </cell>
          <cell r="L730" t="str">
            <v/>
          </cell>
        </row>
        <row r="731">
          <cell r="F731" t="str">
            <v xml:space="preserve"> </v>
          </cell>
          <cell r="G731" t="str">
            <v xml:space="preserve"> </v>
          </cell>
          <cell r="K731" t="str">
            <v/>
          </cell>
          <cell r="L731" t="str">
            <v/>
          </cell>
        </row>
        <row r="732">
          <cell r="F732" t="str">
            <v xml:space="preserve"> </v>
          </cell>
          <cell r="G732" t="str">
            <v xml:space="preserve"> </v>
          </cell>
          <cell r="K732" t="str">
            <v/>
          </cell>
          <cell r="L732" t="str">
            <v/>
          </cell>
        </row>
        <row r="733">
          <cell r="F733" t="str">
            <v xml:space="preserve"> </v>
          </cell>
          <cell r="G733" t="str">
            <v xml:space="preserve"> </v>
          </cell>
          <cell r="K733" t="str">
            <v/>
          </cell>
          <cell r="L733" t="str">
            <v/>
          </cell>
        </row>
        <row r="734">
          <cell r="F734" t="str">
            <v xml:space="preserve"> </v>
          </cell>
          <cell r="G734" t="str">
            <v xml:space="preserve"> </v>
          </cell>
          <cell r="K734" t="str">
            <v/>
          </cell>
          <cell r="L734" t="str">
            <v/>
          </cell>
        </row>
        <row r="735">
          <cell r="F735" t="str">
            <v xml:space="preserve"> </v>
          </cell>
          <cell r="G735" t="str">
            <v xml:space="preserve"> </v>
          </cell>
          <cell r="K735" t="str">
            <v/>
          </cell>
          <cell r="L735" t="str">
            <v/>
          </cell>
        </row>
        <row r="736">
          <cell r="F736" t="str">
            <v xml:space="preserve"> </v>
          </cell>
          <cell r="G736" t="str">
            <v xml:space="preserve"> </v>
          </cell>
          <cell r="K736" t="str">
            <v/>
          </cell>
          <cell r="L736" t="str">
            <v/>
          </cell>
        </row>
        <row r="737">
          <cell r="F737" t="str">
            <v xml:space="preserve"> </v>
          </cell>
          <cell r="G737" t="str">
            <v xml:space="preserve"> </v>
          </cell>
          <cell r="K737" t="str">
            <v/>
          </cell>
          <cell r="L737" t="str">
            <v/>
          </cell>
        </row>
        <row r="738">
          <cell r="F738" t="str">
            <v xml:space="preserve"> </v>
          </cell>
          <cell r="G738" t="str">
            <v xml:space="preserve"> </v>
          </cell>
          <cell r="K738" t="str">
            <v/>
          </cell>
          <cell r="L738" t="str">
            <v/>
          </cell>
        </row>
        <row r="739">
          <cell r="F739" t="str">
            <v xml:space="preserve"> </v>
          </cell>
          <cell r="G739" t="str">
            <v xml:space="preserve"> </v>
          </cell>
          <cell r="K739" t="str">
            <v/>
          </cell>
          <cell r="L739" t="str">
            <v/>
          </cell>
        </row>
        <row r="740">
          <cell r="F740" t="str">
            <v xml:space="preserve"> </v>
          </cell>
          <cell r="G740" t="str">
            <v xml:space="preserve"> </v>
          </cell>
          <cell r="K740" t="str">
            <v/>
          </cell>
          <cell r="L740" t="str">
            <v/>
          </cell>
        </row>
        <row r="741">
          <cell r="F741" t="str">
            <v xml:space="preserve"> </v>
          </cell>
          <cell r="G741" t="str">
            <v xml:space="preserve"> </v>
          </cell>
          <cell r="K741" t="str">
            <v/>
          </cell>
          <cell r="L741" t="str">
            <v/>
          </cell>
        </row>
        <row r="742">
          <cell r="F742" t="str">
            <v xml:space="preserve"> </v>
          </cell>
          <cell r="G742" t="str">
            <v xml:space="preserve"> </v>
          </cell>
          <cell r="K742" t="str">
            <v/>
          </cell>
          <cell r="L742" t="str">
            <v/>
          </cell>
        </row>
        <row r="743">
          <cell r="F743" t="str">
            <v xml:space="preserve"> </v>
          </cell>
          <cell r="G743" t="str">
            <v xml:space="preserve"> </v>
          </cell>
          <cell r="K743" t="str">
            <v/>
          </cell>
          <cell r="L743" t="str">
            <v/>
          </cell>
        </row>
        <row r="744">
          <cell r="F744" t="str">
            <v xml:space="preserve"> </v>
          </cell>
          <cell r="G744" t="str">
            <v xml:space="preserve"> </v>
          </cell>
          <cell r="K744" t="str">
            <v/>
          </cell>
          <cell r="L744" t="str">
            <v/>
          </cell>
        </row>
        <row r="745">
          <cell r="F745" t="str">
            <v xml:space="preserve"> </v>
          </cell>
          <cell r="G745" t="str">
            <v xml:space="preserve"> </v>
          </cell>
          <cell r="K745" t="str">
            <v/>
          </cell>
          <cell r="L745" t="str">
            <v/>
          </cell>
        </row>
        <row r="746">
          <cell r="F746" t="str">
            <v xml:space="preserve"> </v>
          </cell>
          <cell r="G746" t="str">
            <v xml:space="preserve"> </v>
          </cell>
          <cell r="K746" t="str">
            <v/>
          </cell>
          <cell r="L746" t="str">
            <v/>
          </cell>
        </row>
        <row r="747">
          <cell r="F747" t="str">
            <v xml:space="preserve"> </v>
          </cell>
          <cell r="G747" t="str">
            <v xml:space="preserve"> </v>
          </cell>
          <cell r="K747" t="str">
            <v/>
          </cell>
          <cell r="L747" t="str">
            <v/>
          </cell>
        </row>
        <row r="748">
          <cell r="F748" t="str">
            <v xml:space="preserve"> </v>
          </cell>
          <cell r="G748" t="str">
            <v xml:space="preserve"> </v>
          </cell>
          <cell r="K748" t="str">
            <v/>
          </cell>
          <cell r="L748" t="str">
            <v/>
          </cell>
        </row>
        <row r="749">
          <cell r="F749" t="str">
            <v xml:space="preserve"> </v>
          </cell>
          <cell r="G749" t="str">
            <v xml:space="preserve"> </v>
          </cell>
          <cell r="K749" t="str">
            <v/>
          </cell>
          <cell r="L749" t="str">
            <v/>
          </cell>
        </row>
        <row r="750">
          <cell r="F750" t="str">
            <v xml:space="preserve"> </v>
          </cell>
          <cell r="G750" t="str">
            <v xml:space="preserve"> </v>
          </cell>
          <cell r="K750" t="str">
            <v/>
          </cell>
          <cell r="L750" t="str">
            <v/>
          </cell>
        </row>
        <row r="751">
          <cell r="F751" t="str">
            <v xml:space="preserve"> </v>
          </cell>
          <cell r="G751" t="str">
            <v xml:space="preserve"> </v>
          </cell>
          <cell r="K751" t="str">
            <v/>
          </cell>
          <cell r="L751" t="str">
            <v/>
          </cell>
        </row>
        <row r="752">
          <cell r="F752" t="str">
            <v xml:space="preserve"> </v>
          </cell>
          <cell r="G752" t="str">
            <v xml:space="preserve"> </v>
          </cell>
          <cell r="K752" t="str">
            <v/>
          </cell>
          <cell r="L752" t="str">
            <v/>
          </cell>
        </row>
        <row r="753">
          <cell r="F753" t="str">
            <v xml:space="preserve"> </v>
          </cell>
          <cell r="G753" t="str">
            <v xml:space="preserve"> </v>
          </cell>
          <cell r="K753" t="str">
            <v/>
          </cell>
          <cell r="L753" t="str">
            <v/>
          </cell>
        </row>
        <row r="754">
          <cell r="F754" t="str">
            <v xml:space="preserve"> </v>
          </cell>
          <cell r="G754" t="str">
            <v xml:space="preserve"> </v>
          </cell>
          <cell r="K754" t="str">
            <v/>
          </cell>
          <cell r="L754" t="str">
            <v/>
          </cell>
        </row>
        <row r="755">
          <cell r="F755" t="str">
            <v xml:space="preserve"> </v>
          </cell>
          <cell r="G755" t="str">
            <v xml:space="preserve"> </v>
          </cell>
          <cell r="K755" t="str">
            <v/>
          </cell>
          <cell r="L755" t="str">
            <v/>
          </cell>
        </row>
        <row r="756">
          <cell r="F756" t="str">
            <v xml:space="preserve"> </v>
          </cell>
          <cell r="G756" t="str">
            <v xml:space="preserve"> </v>
          </cell>
          <cell r="K756" t="str">
            <v/>
          </cell>
          <cell r="L756" t="str">
            <v/>
          </cell>
        </row>
        <row r="757">
          <cell r="F757" t="str">
            <v xml:space="preserve"> </v>
          </cell>
          <cell r="G757" t="str">
            <v xml:space="preserve"> </v>
          </cell>
          <cell r="K757" t="str">
            <v/>
          </cell>
          <cell r="L757" t="str">
            <v/>
          </cell>
        </row>
        <row r="758">
          <cell r="F758" t="str">
            <v xml:space="preserve"> </v>
          </cell>
          <cell r="G758" t="str">
            <v xml:space="preserve"> </v>
          </cell>
          <cell r="K758" t="str">
            <v/>
          </cell>
          <cell r="L758" t="str">
            <v/>
          </cell>
        </row>
        <row r="759">
          <cell r="F759" t="str">
            <v xml:space="preserve"> </v>
          </cell>
          <cell r="G759" t="str">
            <v xml:space="preserve"> </v>
          </cell>
          <cell r="K759" t="str">
            <v/>
          </cell>
          <cell r="L759" t="str">
            <v/>
          </cell>
        </row>
        <row r="760">
          <cell r="F760" t="str">
            <v xml:space="preserve"> </v>
          </cell>
          <cell r="G760" t="str">
            <v xml:space="preserve"> </v>
          </cell>
          <cell r="K760" t="str">
            <v/>
          </cell>
          <cell r="L760" t="str">
            <v/>
          </cell>
        </row>
        <row r="761">
          <cell r="F761" t="str">
            <v xml:space="preserve"> </v>
          </cell>
          <cell r="G761" t="str">
            <v xml:space="preserve"> </v>
          </cell>
          <cell r="K761" t="str">
            <v/>
          </cell>
          <cell r="L761" t="str">
            <v/>
          </cell>
        </row>
        <row r="762">
          <cell r="F762" t="str">
            <v xml:space="preserve"> </v>
          </cell>
          <cell r="G762" t="str">
            <v xml:space="preserve"> </v>
          </cell>
          <cell r="K762" t="str">
            <v/>
          </cell>
          <cell r="L762" t="str">
            <v/>
          </cell>
        </row>
        <row r="763">
          <cell r="F763" t="str">
            <v xml:space="preserve"> </v>
          </cell>
          <cell r="G763" t="str">
            <v xml:space="preserve"> </v>
          </cell>
          <cell r="K763" t="str">
            <v/>
          </cell>
          <cell r="L763" t="str">
            <v/>
          </cell>
        </row>
        <row r="764">
          <cell r="F764" t="str">
            <v xml:space="preserve"> </v>
          </cell>
          <cell r="G764" t="str">
            <v xml:space="preserve"> </v>
          </cell>
          <cell r="K764" t="str">
            <v/>
          </cell>
          <cell r="L764" t="str">
            <v/>
          </cell>
        </row>
        <row r="765">
          <cell r="F765" t="str">
            <v xml:space="preserve"> </v>
          </cell>
          <cell r="G765" t="str">
            <v xml:space="preserve"> </v>
          </cell>
          <cell r="K765" t="str">
            <v/>
          </cell>
          <cell r="L765" t="str">
            <v/>
          </cell>
        </row>
        <row r="766">
          <cell r="F766" t="str">
            <v xml:space="preserve"> </v>
          </cell>
          <cell r="G766" t="str">
            <v xml:space="preserve"> </v>
          </cell>
          <cell r="K766" t="str">
            <v/>
          </cell>
          <cell r="L766" t="str">
            <v/>
          </cell>
        </row>
        <row r="767">
          <cell r="F767" t="str">
            <v xml:space="preserve"> </v>
          </cell>
          <cell r="G767" t="str">
            <v xml:space="preserve"> </v>
          </cell>
          <cell r="K767" t="str">
            <v/>
          </cell>
          <cell r="L767" t="str">
            <v/>
          </cell>
        </row>
        <row r="768">
          <cell r="F768" t="str">
            <v xml:space="preserve"> </v>
          </cell>
          <cell r="G768" t="str">
            <v xml:space="preserve"> </v>
          </cell>
          <cell r="K768" t="str">
            <v/>
          </cell>
          <cell r="L768" t="str">
            <v/>
          </cell>
        </row>
        <row r="769">
          <cell r="F769" t="str">
            <v xml:space="preserve"> </v>
          </cell>
          <cell r="G769" t="str">
            <v xml:space="preserve"> </v>
          </cell>
          <cell r="K769" t="str">
            <v/>
          </cell>
          <cell r="L769" t="str">
            <v/>
          </cell>
        </row>
        <row r="770">
          <cell r="F770" t="str">
            <v xml:space="preserve"> </v>
          </cell>
          <cell r="G770" t="str">
            <v xml:space="preserve"> </v>
          </cell>
          <cell r="K770" t="str">
            <v/>
          </cell>
          <cell r="L770" t="str">
            <v/>
          </cell>
        </row>
        <row r="771">
          <cell r="F771" t="str">
            <v xml:space="preserve"> </v>
          </cell>
          <cell r="G771" t="str">
            <v xml:space="preserve"> </v>
          </cell>
          <cell r="K771" t="str">
            <v/>
          </cell>
          <cell r="L771" t="str">
            <v/>
          </cell>
        </row>
        <row r="772">
          <cell r="F772" t="str">
            <v xml:space="preserve"> </v>
          </cell>
          <cell r="G772" t="str">
            <v xml:space="preserve"> </v>
          </cell>
          <cell r="K772" t="str">
            <v/>
          </cell>
          <cell r="L772" t="str">
            <v/>
          </cell>
        </row>
        <row r="773">
          <cell r="F773" t="str">
            <v xml:space="preserve"> </v>
          </cell>
          <cell r="G773" t="str">
            <v xml:space="preserve"> </v>
          </cell>
          <cell r="K773" t="str">
            <v/>
          </cell>
          <cell r="L773" t="str">
            <v/>
          </cell>
        </row>
        <row r="774">
          <cell r="F774" t="str">
            <v xml:space="preserve"> </v>
          </cell>
          <cell r="G774" t="str">
            <v xml:space="preserve"> </v>
          </cell>
          <cell r="K774" t="str">
            <v/>
          </cell>
          <cell r="L774" t="str">
            <v/>
          </cell>
        </row>
        <row r="775">
          <cell r="F775" t="str">
            <v xml:space="preserve"> </v>
          </cell>
          <cell r="G775" t="str">
            <v xml:space="preserve"> </v>
          </cell>
          <cell r="K775" t="str">
            <v/>
          </cell>
          <cell r="L775" t="str">
            <v/>
          </cell>
        </row>
        <row r="776">
          <cell r="F776" t="str">
            <v xml:space="preserve"> </v>
          </cell>
          <cell r="G776" t="str">
            <v xml:space="preserve"> </v>
          </cell>
          <cell r="K776" t="str">
            <v/>
          </cell>
          <cell r="L776" t="str">
            <v/>
          </cell>
        </row>
        <row r="777">
          <cell r="F777" t="str">
            <v xml:space="preserve"> </v>
          </cell>
          <cell r="G777" t="str">
            <v xml:space="preserve"> </v>
          </cell>
          <cell r="K777" t="str">
            <v/>
          </cell>
          <cell r="L777" t="str">
            <v/>
          </cell>
        </row>
        <row r="778">
          <cell r="F778" t="str">
            <v xml:space="preserve"> </v>
          </cell>
          <cell r="G778" t="str">
            <v xml:space="preserve"> </v>
          </cell>
          <cell r="K778" t="str">
            <v/>
          </cell>
          <cell r="L778" t="str">
            <v/>
          </cell>
        </row>
        <row r="779">
          <cell r="F779" t="str">
            <v xml:space="preserve"> </v>
          </cell>
          <cell r="G779" t="str">
            <v xml:space="preserve"> </v>
          </cell>
          <cell r="K779" t="str">
            <v/>
          </cell>
          <cell r="L779" t="str">
            <v/>
          </cell>
        </row>
        <row r="780">
          <cell r="F780" t="str">
            <v xml:space="preserve"> </v>
          </cell>
          <cell r="G780" t="str">
            <v xml:space="preserve"> </v>
          </cell>
          <cell r="K780" t="str">
            <v/>
          </cell>
          <cell r="L780" t="str">
            <v/>
          </cell>
        </row>
        <row r="781">
          <cell r="F781" t="str">
            <v xml:space="preserve"> </v>
          </cell>
          <cell r="G781" t="str">
            <v xml:space="preserve"> </v>
          </cell>
          <cell r="K781" t="str">
            <v/>
          </cell>
          <cell r="L781" t="str">
            <v/>
          </cell>
        </row>
        <row r="782">
          <cell r="F782" t="str">
            <v xml:space="preserve"> </v>
          </cell>
          <cell r="G782" t="str">
            <v xml:space="preserve"> </v>
          </cell>
          <cell r="K782" t="str">
            <v/>
          </cell>
          <cell r="L782" t="str">
            <v/>
          </cell>
        </row>
        <row r="783">
          <cell r="F783" t="str">
            <v xml:space="preserve"> </v>
          </cell>
          <cell r="G783" t="str">
            <v xml:space="preserve"> </v>
          </cell>
          <cell r="K783" t="str">
            <v/>
          </cell>
          <cell r="L783" t="str">
            <v/>
          </cell>
        </row>
        <row r="784">
          <cell r="F784" t="str">
            <v xml:space="preserve"> </v>
          </cell>
          <cell r="G784" t="str">
            <v xml:space="preserve"> </v>
          </cell>
          <cell r="K784" t="str">
            <v/>
          </cell>
          <cell r="L784" t="str">
            <v/>
          </cell>
        </row>
        <row r="785">
          <cell r="F785" t="str">
            <v xml:space="preserve"> </v>
          </cell>
          <cell r="G785" t="str">
            <v xml:space="preserve"> </v>
          </cell>
          <cell r="K785" t="str">
            <v/>
          </cell>
          <cell r="L785" t="str">
            <v/>
          </cell>
        </row>
        <row r="786">
          <cell r="F786" t="str">
            <v xml:space="preserve"> </v>
          </cell>
          <cell r="G786" t="str">
            <v xml:space="preserve"> </v>
          </cell>
          <cell r="K786" t="str">
            <v/>
          </cell>
          <cell r="L786" t="str">
            <v/>
          </cell>
        </row>
        <row r="787">
          <cell r="F787" t="str">
            <v xml:space="preserve"> </v>
          </cell>
          <cell r="G787" t="str">
            <v xml:space="preserve"> </v>
          </cell>
          <cell r="K787" t="str">
            <v/>
          </cell>
          <cell r="L787" t="str">
            <v/>
          </cell>
        </row>
        <row r="788">
          <cell r="F788" t="str">
            <v xml:space="preserve"> </v>
          </cell>
          <cell r="G788" t="str">
            <v xml:space="preserve"> </v>
          </cell>
          <cell r="K788" t="str">
            <v/>
          </cell>
          <cell r="L788" t="str">
            <v/>
          </cell>
        </row>
        <row r="789">
          <cell r="F789" t="str">
            <v xml:space="preserve"> </v>
          </cell>
          <cell r="G789" t="str">
            <v xml:space="preserve"> </v>
          </cell>
          <cell r="K789" t="str">
            <v/>
          </cell>
          <cell r="L789" t="str">
            <v/>
          </cell>
        </row>
        <row r="790">
          <cell r="F790" t="str">
            <v xml:space="preserve"> </v>
          </cell>
          <cell r="G790" t="str">
            <v xml:space="preserve"> </v>
          </cell>
          <cell r="K790" t="str">
            <v/>
          </cell>
          <cell r="L790" t="str">
            <v/>
          </cell>
        </row>
        <row r="791">
          <cell r="F791" t="str">
            <v xml:space="preserve"> </v>
          </cell>
          <cell r="G791" t="str">
            <v xml:space="preserve"> </v>
          </cell>
          <cell r="K791" t="str">
            <v/>
          </cell>
          <cell r="L791" t="str">
            <v/>
          </cell>
        </row>
        <row r="792">
          <cell r="F792" t="str">
            <v xml:space="preserve"> </v>
          </cell>
          <cell r="G792" t="str">
            <v xml:space="preserve"> </v>
          </cell>
          <cell r="K792" t="str">
            <v/>
          </cell>
          <cell r="L792" t="str">
            <v/>
          </cell>
        </row>
        <row r="793">
          <cell r="F793" t="str">
            <v xml:space="preserve"> </v>
          </cell>
          <cell r="G793" t="str">
            <v xml:space="preserve"> </v>
          </cell>
          <cell r="K793" t="str">
            <v/>
          </cell>
          <cell r="L793" t="str">
            <v/>
          </cell>
        </row>
        <row r="794">
          <cell r="F794" t="str">
            <v xml:space="preserve"> </v>
          </cell>
          <cell r="G794" t="str">
            <v xml:space="preserve"> </v>
          </cell>
          <cell r="K794" t="str">
            <v/>
          </cell>
          <cell r="L794" t="str">
            <v/>
          </cell>
        </row>
        <row r="795">
          <cell r="F795" t="str">
            <v xml:space="preserve"> </v>
          </cell>
          <cell r="G795" t="str">
            <v xml:space="preserve"> </v>
          </cell>
          <cell r="K795" t="str">
            <v/>
          </cell>
          <cell r="L795" t="str">
            <v/>
          </cell>
        </row>
        <row r="796">
          <cell r="F796" t="str">
            <v xml:space="preserve"> </v>
          </cell>
          <cell r="G796" t="str">
            <v xml:space="preserve"> </v>
          </cell>
          <cell r="K796" t="str">
            <v/>
          </cell>
          <cell r="L796" t="str">
            <v/>
          </cell>
        </row>
        <row r="797">
          <cell r="F797" t="str">
            <v xml:space="preserve"> </v>
          </cell>
          <cell r="G797" t="str">
            <v xml:space="preserve"> </v>
          </cell>
          <cell r="K797" t="str">
            <v/>
          </cell>
          <cell r="L797" t="str">
            <v/>
          </cell>
        </row>
        <row r="798">
          <cell r="F798" t="str">
            <v xml:space="preserve"> </v>
          </cell>
          <cell r="G798" t="str">
            <v xml:space="preserve"> </v>
          </cell>
          <cell r="K798" t="str">
            <v/>
          </cell>
          <cell r="L798" t="str">
            <v/>
          </cell>
        </row>
        <row r="799">
          <cell r="F799" t="str">
            <v xml:space="preserve"> </v>
          </cell>
          <cell r="G799" t="str">
            <v xml:space="preserve"> </v>
          </cell>
          <cell r="K799" t="str">
            <v/>
          </cell>
          <cell r="L799" t="str">
            <v/>
          </cell>
        </row>
        <row r="800">
          <cell r="F800" t="str">
            <v xml:space="preserve"> </v>
          </cell>
          <cell r="G800" t="str">
            <v xml:space="preserve"> </v>
          </cell>
          <cell r="K800" t="str">
            <v/>
          </cell>
          <cell r="L800" t="str">
            <v/>
          </cell>
        </row>
        <row r="801">
          <cell r="F801" t="str">
            <v xml:space="preserve"> </v>
          </cell>
          <cell r="G801" t="str">
            <v xml:space="preserve"> </v>
          </cell>
          <cell r="K801" t="str">
            <v/>
          </cell>
          <cell r="L801" t="str">
            <v/>
          </cell>
        </row>
        <row r="802">
          <cell r="F802" t="str">
            <v xml:space="preserve"> </v>
          </cell>
          <cell r="G802" t="str">
            <v xml:space="preserve"> </v>
          </cell>
          <cell r="K802" t="str">
            <v/>
          </cell>
          <cell r="L802" t="str">
            <v/>
          </cell>
        </row>
        <row r="803">
          <cell r="F803" t="str">
            <v xml:space="preserve"> </v>
          </cell>
          <cell r="G803" t="str">
            <v xml:space="preserve"> </v>
          </cell>
          <cell r="K803" t="str">
            <v/>
          </cell>
          <cell r="L803" t="str">
            <v/>
          </cell>
        </row>
        <row r="804">
          <cell r="F804" t="str">
            <v xml:space="preserve"> </v>
          </cell>
          <cell r="G804" t="str">
            <v xml:space="preserve"> </v>
          </cell>
          <cell r="K804" t="str">
            <v/>
          </cell>
          <cell r="L804" t="str">
            <v/>
          </cell>
        </row>
        <row r="805">
          <cell r="F805" t="str">
            <v xml:space="preserve"> </v>
          </cell>
          <cell r="G805" t="str">
            <v xml:space="preserve"> </v>
          </cell>
          <cell r="K805" t="str">
            <v/>
          </cell>
          <cell r="L805" t="str">
            <v/>
          </cell>
        </row>
        <row r="806">
          <cell r="F806" t="str">
            <v xml:space="preserve"> </v>
          </cell>
          <cell r="G806" t="str">
            <v xml:space="preserve"> </v>
          </cell>
          <cell r="K806" t="str">
            <v/>
          </cell>
          <cell r="L806" t="str">
            <v/>
          </cell>
        </row>
        <row r="807">
          <cell r="F807" t="str">
            <v xml:space="preserve"> </v>
          </cell>
          <cell r="G807" t="str">
            <v xml:space="preserve"> </v>
          </cell>
          <cell r="K807" t="str">
            <v/>
          </cell>
          <cell r="L807" t="str">
            <v/>
          </cell>
        </row>
        <row r="808">
          <cell r="F808" t="str">
            <v xml:space="preserve"> </v>
          </cell>
          <cell r="G808" t="str">
            <v xml:space="preserve"> </v>
          </cell>
          <cell r="K808" t="str">
            <v/>
          </cell>
          <cell r="L808" t="str">
            <v/>
          </cell>
        </row>
        <row r="809">
          <cell r="F809" t="str">
            <v xml:space="preserve"> </v>
          </cell>
          <cell r="G809" t="str">
            <v xml:space="preserve"> </v>
          </cell>
          <cell r="K809" t="str">
            <v/>
          </cell>
          <cell r="L809" t="str">
            <v/>
          </cell>
        </row>
        <row r="810">
          <cell r="F810" t="str">
            <v xml:space="preserve"> </v>
          </cell>
          <cell r="G810" t="str">
            <v xml:space="preserve"> </v>
          </cell>
          <cell r="K810" t="str">
            <v/>
          </cell>
          <cell r="L810" t="str">
            <v/>
          </cell>
        </row>
        <row r="811">
          <cell r="F811" t="str">
            <v xml:space="preserve"> </v>
          </cell>
          <cell r="G811" t="str">
            <v xml:space="preserve"> </v>
          </cell>
          <cell r="K811" t="str">
            <v/>
          </cell>
          <cell r="L811" t="str">
            <v/>
          </cell>
        </row>
        <row r="812">
          <cell r="F812" t="str">
            <v xml:space="preserve"> </v>
          </cell>
          <cell r="G812" t="str">
            <v xml:space="preserve"> </v>
          </cell>
          <cell r="K812" t="str">
            <v/>
          </cell>
          <cell r="L812" t="str">
            <v/>
          </cell>
        </row>
        <row r="813">
          <cell r="F813" t="str">
            <v xml:space="preserve"> </v>
          </cell>
          <cell r="G813" t="str">
            <v xml:space="preserve"> </v>
          </cell>
          <cell r="K813" t="str">
            <v/>
          </cell>
          <cell r="L813" t="str">
            <v/>
          </cell>
        </row>
        <row r="814">
          <cell r="F814" t="str">
            <v xml:space="preserve"> </v>
          </cell>
          <cell r="G814" t="str">
            <v xml:space="preserve"> </v>
          </cell>
          <cell r="K814" t="str">
            <v/>
          </cell>
          <cell r="L814" t="str">
            <v/>
          </cell>
        </row>
        <row r="815">
          <cell r="F815" t="str">
            <v xml:space="preserve"> </v>
          </cell>
          <cell r="G815" t="str">
            <v xml:space="preserve"> </v>
          </cell>
          <cell r="K815" t="str">
            <v/>
          </cell>
          <cell r="L815" t="str">
            <v/>
          </cell>
        </row>
        <row r="816">
          <cell r="F816" t="str">
            <v xml:space="preserve"> </v>
          </cell>
          <cell r="G816" t="str">
            <v xml:space="preserve"> </v>
          </cell>
          <cell r="K816" t="str">
            <v/>
          </cell>
          <cell r="L816" t="str">
            <v/>
          </cell>
        </row>
        <row r="817">
          <cell r="F817" t="str">
            <v xml:space="preserve"> </v>
          </cell>
          <cell r="G817" t="str">
            <v xml:space="preserve"> </v>
          </cell>
          <cell r="K817" t="str">
            <v/>
          </cell>
          <cell r="L817" t="str">
            <v/>
          </cell>
        </row>
        <row r="818">
          <cell r="F818" t="str">
            <v xml:space="preserve"> </v>
          </cell>
          <cell r="G818" t="str">
            <v xml:space="preserve"> </v>
          </cell>
          <cell r="K818" t="str">
            <v/>
          </cell>
          <cell r="L818" t="str">
            <v/>
          </cell>
        </row>
        <row r="819">
          <cell r="F819" t="str">
            <v xml:space="preserve"> </v>
          </cell>
          <cell r="G819" t="str">
            <v xml:space="preserve"> </v>
          </cell>
          <cell r="K819" t="str">
            <v/>
          </cell>
          <cell r="L819" t="str">
            <v/>
          </cell>
        </row>
        <row r="820">
          <cell r="F820" t="str">
            <v xml:space="preserve"> </v>
          </cell>
          <cell r="G820" t="str">
            <v xml:space="preserve"> </v>
          </cell>
          <cell r="K820" t="str">
            <v/>
          </cell>
          <cell r="L820" t="str">
            <v/>
          </cell>
        </row>
        <row r="821">
          <cell r="F821" t="str">
            <v xml:space="preserve"> </v>
          </cell>
          <cell r="G821" t="str">
            <v xml:space="preserve"> </v>
          </cell>
          <cell r="K821" t="str">
            <v/>
          </cell>
          <cell r="L821" t="str">
            <v/>
          </cell>
        </row>
        <row r="822">
          <cell r="F822" t="str">
            <v xml:space="preserve"> </v>
          </cell>
          <cell r="G822" t="str">
            <v xml:space="preserve"> </v>
          </cell>
          <cell r="K822" t="str">
            <v/>
          </cell>
          <cell r="L822" t="str">
            <v/>
          </cell>
        </row>
        <row r="823">
          <cell r="F823" t="str">
            <v xml:space="preserve"> </v>
          </cell>
          <cell r="G823" t="str">
            <v xml:space="preserve"> </v>
          </cell>
          <cell r="K823" t="str">
            <v/>
          </cell>
          <cell r="L823" t="str">
            <v/>
          </cell>
        </row>
        <row r="824">
          <cell r="F824" t="str">
            <v xml:space="preserve"> </v>
          </cell>
          <cell r="G824" t="str">
            <v xml:space="preserve"> </v>
          </cell>
          <cell r="K824" t="str">
            <v/>
          </cell>
          <cell r="L824" t="str">
            <v/>
          </cell>
        </row>
        <row r="825">
          <cell r="F825" t="str">
            <v xml:space="preserve"> </v>
          </cell>
          <cell r="G825" t="str">
            <v xml:space="preserve"> </v>
          </cell>
          <cell r="K825" t="str">
            <v/>
          </cell>
          <cell r="L825" t="str">
            <v/>
          </cell>
        </row>
        <row r="826">
          <cell r="F826" t="str">
            <v xml:space="preserve"> </v>
          </cell>
          <cell r="G826" t="str">
            <v xml:space="preserve"> </v>
          </cell>
          <cell r="K826" t="str">
            <v/>
          </cell>
          <cell r="L826" t="str">
            <v/>
          </cell>
        </row>
        <row r="827">
          <cell r="F827" t="str">
            <v xml:space="preserve"> </v>
          </cell>
          <cell r="G827" t="str">
            <v xml:space="preserve"> </v>
          </cell>
          <cell r="K827" t="str">
            <v/>
          </cell>
          <cell r="L827" t="str">
            <v/>
          </cell>
        </row>
        <row r="828">
          <cell r="F828" t="str">
            <v xml:space="preserve"> </v>
          </cell>
          <cell r="G828" t="str">
            <v xml:space="preserve"> </v>
          </cell>
          <cell r="K828" t="str">
            <v/>
          </cell>
          <cell r="L828" t="str">
            <v/>
          </cell>
        </row>
        <row r="829">
          <cell r="F829" t="str">
            <v xml:space="preserve"> </v>
          </cell>
          <cell r="G829" t="str">
            <v xml:space="preserve"> </v>
          </cell>
          <cell r="K829" t="str">
            <v/>
          </cell>
          <cell r="L829" t="str">
            <v/>
          </cell>
        </row>
        <row r="830">
          <cell r="F830" t="str">
            <v xml:space="preserve"> </v>
          </cell>
          <cell r="G830" t="str">
            <v xml:space="preserve"> </v>
          </cell>
          <cell r="K830" t="str">
            <v/>
          </cell>
          <cell r="L830" t="str">
            <v/>
          </cell>
        </row>
        <row r="831">
          <cell r="F831" t="str">
            <v xml:space="preserve"> </v>
          </cell>
          <cell r="G831" t="str">
            <v xml:space="preserve"> </v>
          </cell>
          <cell r="K831" t="str">
            <v/>
          </cell>
          <cell r="L831" t="str">
            <v/>
          </cell>
        </row>
        <row r="832">
          <cell r="F832" t="str">
            <v xml:space="preserve"> </v>
          </cell>
          <cell r="G832" t="str">
            <v xml:space="preserve"> </v>
          </cell>
          <cell r="K832" t="str">
            <v/>
          </cell>
          <cell r="L832" t="str">
            <v/>
          </cell>
        </row>
        <row r="833">
          <cell r="F833" t="str">
            <v xml:space="preserve"> </v>
          </cell>
          <cell r="G833" t="str">
            <v xml:space="preserve"> </v>
          </cell>
          <cell r="K833" t="str">
            <v/>
          </cell>
          <cell r="L833" t="str">
            <v/>
          </cell>
        </row>
        <row r="834">
          <cell r="F834" t="str">
            <v xml:space="preserve"> </v>
          </cell>
          <cell r="G834" t="str">
            <v xml:space="preserve"> </v>
          </cell>
          <cell r="K834" t="str">
            <v/>
          </cell>
          <cell r="L834" t="str">
            <v/>
          </cell>
        </row>
        <row r="835">
          <cell r="F835" t="str">
            <v xml:space="preserve"> </v>
          </cell>
          <cell r="G835" t="str">
            <v xml:space="preserve"> </v>
          </cell>
          <cell r="K835" t="str">
            <v/>
          </cell>
          <cell r="L835" t="str">
            <v/>
          </cell>
        </row>
        <row r="836">
          <cell r="F836" t="str">
            <v xml:space="preserve"> </v>
          </cell>
          <cell r="G836" t="str">
            <v xml:space="preserve"> </v>
          </cell>
          <cell r="K836" t="str">
            <v/>
          </cell>
          <cell r="L836" t="str">
            <v/>
          </cell>
        </row>
        <row r="837">
          <cell r="F837" t="str">
            <v xml:space="preserve"> </v>
          </cell>
          <cell r="G837" t="str">
            <v xml:space="preserve"> </v>
          </cell>
          <cell r="K837" t="str">
            <v/>
          </cell>
          <cell r="L837" t="str">
            <v/>
          </cell>
        </row>
        <row r="838">
          <cell r="F838" t="str">
            <v xml:space="preserve"> </v>
          </cell>
          <cell r="G838" t="str">
            <v xml:space="preserve"> </v>
          </cell>
          <cell r="K838" t="str">
            <v/>
          </cell>
          <cell r="L838" t="str">
            <v/>
          </cell>
        </row>
        <row r="839">
          <cell r="F839" t="str">
            <v xml:space="preserve"> </v>
          </cell>
          <cell r="G839" t="str">
            <v xml:space="preserve"> </v>
          </cell>
          <cell r="K839" t="str">
            <v/>
          </cell>
          <cell r="L839" t="str">
            <v/>
          </cell>
        </row>
        <row r="840">
          <cell r="F840" t="str">
            <v xml:space="preserve"> </v>
          </cell>
          <cell r="G840" t="str">
            <v xml:space="preserve"> </v>
          </cell>
          <cell r="K840" t="str">
            <v/>
          </cell>
          <cell r="L840" t="str">
            <v/>
          </cell>
        </row>
        <row r="841">
          <cell r="F841" t="str">
            <v xml:space="preserve"> </v>
          </cell>
          <cell r="G841" t="str">
            <v xml:space="preserve"> </v>
          </cell>
          <cell r="K841" t="str">
            <v/>
          </cell>
          <cell r="L841" t="str">
            <v/>
          </cell>
        </row>
        <row r="842">
          <cell r="F842" t="str">
            <v xml:space="preserve"> </v>
          </cell>
          <cell r="G842" t="str">
            <v xml:space="preserve"> </v>
          </cell>
          <cell r="K842" t="str">
            <v/>
          </cell>
          <cell r="L842" t="str">
            <v/>
          </cell>
        </row>
        <row r="843">
          <cell r="F843" t="str">
            <v xml:space="preserve"> </v>
          </cell>
          <cell r="G843" t="str">
            <v xml:space="preserve"> </v>
          </cell>
          <cell r="K843" t="str">
            <v/>
          </cell>
          <cell r="L843" t="str">
            <v/>
          </cell>
        </row>
        <row r="844">
          <cell r="F844" t="str">
            <v xml:space="preserve"> </v>
          </cell>
          <cell r="G844" t="str">
            <v xml:space="preserve"> </v>
          </cell>
          <cell r="K844" t="str">
            <v/>
          </cell>
          <cell r="L844" t="str">
            <v/>
          </cell>
        </row>
        <row r="845">
          <cell r="F845" t="str">
            <v xml:space="preserve"> </v>
          </cell>
          <cell r="G845" t="str">
            <v xml:space="preserve"> </v>
          </cell>
          <cell r="K845" t="str">
            <v/>
          </cell>
          <cell r="L845" t="str">
            <v/>
          </cell>
        </row>
        <row r="846">
          <cell r="F846" t="str">
            <v xml:space="preserve"> </v>
          </cell>
          <cell r="G846" t="str">
            <v xml:space="preserve"> </v>
          </cell>
          <cell r="K846" t="str">
            <v/>
          </cell>
          <cell r="L846" t="str">
            <v/>
          </cell>
        </row>
        <row r="847">
          <cell r="F847" t="str">
            <v xml:space="preserve"> </v>
          </cell>
          <cell r="G847" t="str">
            <v xml:space="preserve"> </v>
          </cell>
          <cell r="K847" t="str">
            <v/>
          </cell>
          <cell r="L847" t="str">
            <v/>
          </cell>
        </row>
        <row r="848">
          <cell r="F848" t="str">
            <v xml:space="preserve"> </v>
          </cell>
          <cell r="G848" t="str">
            <v xml:space="preserve"> </v>
          </cell>
          <cell r="K848" t="str">
            <v/>
          </cell>
          <cell r="L848" t="str">
            <v/>
          </cell>
        </row>
        <row r="849">
          <cell r="F849" t="str">
            <v xml:space="preserve"> </v>
          </cell>
          <cell r="G849" t="str">
            <v xml:space="preserve"> </v>
          </cell>
          <cell r="K849" t="str">
            <v/>
          </cell>
          <cell r="L849" t="str">
            <v/>
          </cell>
        </row>
        <row r="850">
          <cell r="F850" t="str">
            <v xml:space="preserve"> </v>
          </cell>
          <cell r="G850" t="str">
            <v xml:space="preserve"> </v>
          </cell>
          <cell r="K850" t="str">
            <v/>
          </cell>
          <cell r="L850" t="str">
            <v/>
          </cell>
        </row>
        <row r="851">
          <cell r="F851" t="str">
            <v xml:space="preserve"> </v>
          </cell>
          <cell r="G851" t="str">
            <v xml:space="preserve"> </v>
          </cell>
          <cell r="K851" t="str">
            <v/>
          </cell>
          <cell r="L851" t="str">
            <v/>
          </cell>
        </row>
        <row r="852">
          <cell r="F852" t="str">
            <v xml:space="preserve"> </v>
          </cell>
          <cell r="G852" t="str">
            <v xml:space="preserve"> </v>
          </cell>
          <cell r="K852" t="str">
            <v/>
          </cell>
          <cell r="L852" t="str">
            <v/>
          </cell>
        </row>
        <row r="853">
          <cell r="F853" t="str">
            <v xml:space="preserve"> </v>
          </cell>
          <cell r="G853" t="str">
            <v xml:space="preserve"> </v>
          </cell>
          <cell r="K853" t="str">
            <v/>
          </cell>
          <cell r="L853" t="str">
            <v/>
          </cell>
        </row>
        <row r="854">
          <cell r="F854" t="str">
            <v xml:space="preserve"> </v>
          </cell>
          <cell r="G854" t="str">
            <v xml:space="preserve"> </v>
          </cell>
          <cell r="K854" t="str">
            <v/>
          </cell>
          <cell r="L854" t="str">
            <v/>
          </cell>
        </row>
        <row r="855">
          <cell r="F855" t="str">
            <v xml:space="preserve"> </v>
          </cell>
          <cell r="G855" t="str">
            <v xml:space="preserve"> </v>
          </cell>
          <cell r="K855" t="str">
            <v/>
          </cell>
          <cell r="L855" t="str">
            <v/>
          </cell>
        </row>
        <row r="856">
          <cell r="F856" t="str">
            <v xml:space="preserve"> </v>
          </cell>
          <cell r="G856" t="str">
            <v xml:space="preserve"> </v>
          </cell>
          <cell r="K856" t="str">
            <v/>
          </cell>
          <cell r="L856" t="str">
            <v/>
          </cell>
        </row>
        <row r="857">
          <cell r="F857" t="str">
            <v xml:space="preserve"> </v>
          </cell>
          <cell r="G857" t="str">
            <v xml:space="preserve"> </v>
          </cell>
          <cell r="K857" t="str">
            <v/>
          </cell>
          <cell r="L857" t="str">
            <v/>
          </cell>
        </row>
        <row r="858">
          <cell r="F858" t="str">
            <v xml:space="preserve"> </v>
          </cell>
          <cell r="G858" t="str">
            <v xml:space="preserve"> </v>
          </cell>
          <cell r="K858" t="str">
            <v/>
          </cell>
          <cell r="L858" t="str">
            <v/>
          </cell>
        </row>
        <row r="859">
          <cell r="F859" t="str">
            <v xml:space="preserve"> </v>
          </cell>
          <cell r="G859" t="str">
            <v xml:space="preserve"> </v>
          </cell>
          <cell r="K859" t="str">
            <v/>
          </cell>
          <cell r="L859" t="str">
            <v/>
          </cell>
        </row>
        <row r="860">
          <cell r="F860" t="str">
            <v xml:space="preserve"> </v>
          </cell>
          <cell r="G860" t="str">
            <v xml:space="preserve"> </v>
          </cell>
          <cell r="K860" t="str">
            <v/>
          </cell>
          <cell r="L860" t="str">
            <v/>
          </cell>
        </row>
        <row r="861">
          <cell r="F861" t="str">
            <v xml:space="preserve"> </v>
          </cell>
          <cell r="G861" t="str">
            <v xml:space="preserve"> </v>
          </cell>
          <cell r="K861" t="str">
            <v/>
          </cell>
          <cell r="L861" t="str">
            <v/>
          </cell>
        </row>
        <row r="862">
          <cell r="F862" t="str">
            <v xml:space="preserve"> </v>
          </cell>
          <cell r="G862" t="str">
            <v xml:space="preserve"> </v>
          </cell>
          <cell r="K862" t="str">
            <v/>
          </cell>
          <cell r="L862" t="str">
            <v/>
          </cell>
        </row>
        <row r="863">
          <cell r="F863" t="str">
            <v xml:space="preserve"> </v>
          </cell>
          <cell r="G863" t="str">
            <v xml:space="preserve"> </v>
          </cell>
          <cell r="K863" t="str">
            <v/>
          </cell>
          <cell r="L863" t="str">
            <v/>
          </cell>
        </row>
        <row r="864">
          <cell r="F864" t="str">
            <v xml:space="preserve"> </v>
          </cell>
          <cell r="G864" t="str">
            <v xml:space="preserve"> </v>
          </cell>
          <cell r="K864" t="str">
            <v/>
          </cell>
          <cell r="L864" t="str">
            <v/>
          </cell>
        </row>
        <row r="865">
          <cell r="F865" t="str">
            <v xml:space="preserve"> </v>
          </cell>
          <cell r="G865" t="str">
            <v xml:space="preserve"> </v>
          </cell>
          <cell r="K865" t="str">
            <v/>
          </cell>
          <cell r="L865" t="str">
            <v/>
          </cell>
        </row>
        <row r="866">
          <cell r="F866" t="str">
            <v xml:space="preserve"> </v>
          </cell>
          <cell r="G866" t="str">
            <v xml:space="preserve"> </v>
          </cell>
          <cell r="K866" t="str">
            <v/>
          </cell>
          <cell r="L866" t="str">
            <v/>
          </cell>
        </row>
        <row r="867">
          <cell r="F867" t="str">
            <v xml:space="preserve"> </v>
          </cell>
          <cell r="G867" t="str">
            <v xml:space="preserve"> </v>
          </cell>
          <cell r="K867" t="str">
            <v/>
          </cell>
          <cell r="L867" t="str">
            <v/>
          </cell>
        </row>
        <row r="868">
          <cell r="F868" t="str">
            <v xml:space="preserve"> </v>
          </cell>
          <cell r="G868" t="str">
            <v xml:space="preserve"> </v>
          </cell>
          <cell r="K868" t="str">
            <v/>
          </cell>
          <cell r="L868" t="str">
            <v/>
          </cell>
        </row>
        <row r="869">
          <cell r="F869" t="str">
            <v xml:space="preserve"> </v>
          </cell>
          <cell r="G869" t="str">
            <v xml:space="preserve"> </v>
          </cell>
          <cell r="K869" t="str">
            <v/>
          </cell>
          <cell r="L869" t="str">
            <v/>
          </cell>
        </row>
        <row r="870">
          <cell r="F870" t="str">
            <v xml:space="preserve"> </v>
          </cell>
          <cell r="G870" t="str">
            <v xml:space="preserve"> </v>
          </cell>
          <cell r="K870" t="str">
            <v/>
          </cell>
          <cell r="L870" t="str">
            <v/>
          </cell>
        </row>
        <row r="871">
          <cell r="F871" t="str">
            <v xml:space="preserve"> </v>
          </cell>
          <cell r="G871" t="str">
            <v xml:space="preserve"> </v>
          </cell>
          <cell r="K871" t="str">
            <v/>
          </cell>
          <cell r="L871" t="str">
            <v/>
          </cell>
        </row>
        <row r="872">
          <cell r="F872" t="str">
            <v xml:space="preserve"> </v>
          </cell>
          <cell r="G872" t="str">
            <v xml:space="preserve"> </v>
          </cell>
          <cell r="K872" t="str">
            <v/>
          </cell>
          <cell r="L872" t="str">
            <v/>
          </cell>
        </row>
        <row r="873">
          <cell r="F873" t="str">
            <v xml:space="preserve"> </v>
          </cell>
          <cell r="G873" t="str">
            <v xml:space="preserve"> </v>
          </cell>
          <cell r="K873" t="str">
            <v/>
          </cell>
          <cell r="L873" t="str">
            <v/>
          </cell>
        </row>
        <row r="874">
          <cell r="F874" t="str">
            <v xml:space="preserve"> </v>
          </cell>
          <cell r="G874" t="str">
            <v xml:space="preserve"> </v>
          </cell>
          <cell r="K874" t="str">
            <v/>
          </cell>
          <cell r="L874" t="str">
            <v/>
          </cell>
        </row>
        <row r="875">
          <cell r="F875" t="str">
            <v xml:space="preserve"> </v>
          </cell>
          <cell r="G875" t="str">
            <v xml:space="preserve"> </v>
          </cell>
          <cell r="K875" t="str">
            <v/>
          </cell>
          <cell r="L875" t="str">
            <v/>
          </cell>
        </row>
        <row r="876">
          <cell r="F876" t="str">
            <v xml:space="preserve"> </v>
          </cell>
          <cell r="G876" t="str">
            <v xml:space="preserve"> </v>
          </cell>
          <cell r="K876" t="str">
            <v/>
          </cell>
          <cell r="L876" t="str">
            <v/>
          </cell>
        </row>
        <row r="877">
          <cell r="F877" t="str">
            <v xml:space="preserve"> </v>
          </cell>
          <cell r="G877" t="str">
            <v xml:space="preserve"> </v>
          </cell>
          <cell r="K877" t="str">
            <v/>
          </cell>
          <cell r="L877" t="str">
            <v/>
          </cell>
        </row>
        <row r="878">
          <cell r="F878" t="str">
            <v xml:space="preserve"> </v>
          </cell>
          <cell r="G878" t="str">
            <v xml:space="preserve"> </v>
          </cell>
          <cell r="K878" t="str">
            <v/>
          </cell>
          <cell r="L878" t="str">
            <v/>
          </cell>
        </row>
        <row r="879">
          <cell r="F879" t="str">
            <v xml:space="preserve"> </v>
          </cell>
          <cell r="G879" t="str">
            <v xml:space="preserve"> </v>
          </cell>
          <cell r="K879" t="str">
            <v/>
          </cell>
          <cell r="L879" t="str">
            <v/>
          </cell>
        </row>
        <row r="880">
          <cell r="F880" t="str">
            <v xml:space="preserve"> </v>
          </cell>
          <cell r="G880" t="str">
            <v xml:space="preserve"> </v>
          </cell>
          <cell r="K880" t="str">
            <v/>
          </cell>
          <cell r="L880" t="str">
            <v/>
          </cell>
        </row>
        <row r="881">
          <cell r="F881" t="str">
            <v xml:space="preserve"> </v>
          </cell>
          <cell r="G881" t="str">
            <v xml:space="preserve"> </v>
          </cell>
          <cell r="K881" t="str">
            <v/>
          </cell>
          <cell r="L881" t="str">
            <v/>
          </cell>
        </row>
        <row r="882">
          <cell r="F882" t="str">
            <v xml:space="preserve"> </v>
          </cell>
          <cell r="G882" t="str">
            <v xml:space="preserve"> </v>
          </cell>
          <cell r="K882" t="str">
            <v/>
          </cell>
          <cell r="L882" t="str">
            <v/>
          </cell>
        </row>
        <row r="883">
          <cell r="F883" t="str">
            <v xml:space="preserve"> </v>
          </cell>
          <cell r="G883" t="str">
            <v xml:space="preserve"> </v>
          </cell>
          <cell r="K883" t="str">
            <v/>
          </cell>
          <cell r="L883" t="str">
            <v/>
          </cell>
        </row>
        <row r="884">
          <cell r="F884" t="str">
            <v xml:space="preserve"> </v>
          </cell>
          <cell r="G884" t="str">
            <v xml:space="preserve"> </v>
          </cell>
          <cell r="K884" t="str">
            <v/>
          </cell>
          <cell r="L884" t="str">
            <v/>
          </cell>
        </row>
        <row r="885">
          <cell r="F885" t="str">
            <v xml:space="preserve"> </v>
          </cell>
          <cell r="G885" t="str">
            <v xml:space="preserve"> </v>
          </cell>
          <cell r="K885" t="str">
            <v/>
          </cell>
          <cell r="L885" t="str">
            <v/>
          </cell>
        </row>
        <row r="886">
          <cell r="F886" t="str">
            <v xml:space="preserve"> </v>
          </cell>
          <cell r="G886" t="str">
            <v xml:space="preserve"> </v>
          </cell>
          <cell r="K886" t="str">
            <v/>
          </cell>
          <cell r="L886" t="str">
            <v/>
          </cell>
        </row>
        <row r="887">
          <cell r="F887" t="str">
            <v xml:space="preserve"> </v>
          </cell>
          <cell r="G887" t="str">
            <v xml:space="preserve"> </v>
          </cell>
          <cell r="K887" t="str">
            <v/>
          </cell>
          <cell r="L887" t="str">
            <v/>
          </cell>
        </row>
        <row r="888">
          <cell r="F888" t="str">
            <v xml:space="preserve"> </v>
          </cell>
          <cell r="G888" t="str">
            <v xml:space="preserve"> </v>
          </cell>
          <cell r="K888" t="str">
            <v/>
          </cell>
          <cell r="L888" t="str">
            <v/>
          </cell>
        </row>
        <row r="889">
          <cell r="F889" t="str">
            <v xml:space="preserve"> </v>
          </cell>
          <cell r="G889" t="str">
            <v xml:space="preserve"> </v>
          </cell>
          <cell r="K889" t="str">
            <v/>
          </cell>
          <cell r="L889" t="str">
            <v/>
          </cell>
        </row>
        <row r="890">
          <cell r="F890" t="str">
            <v xml:space="preserve"> </v>
          </cell>
          <cell r="G890" t="str">
            <v xml:space="preserve"> </v>
          </cell>
          <cell r="K890" t="str">
            <v/>
          </cell>
          <cell r="L890" t="str">
            <v/>
          </cell>
        </row>
        <row r="891">
          <cell r="F891" t="str">
            <v xml:space="preserve"> </v>
          </cell>
          <cell r="G891" t="str">
            <v xml:space="preserve"> </v>
          </cell>
          <cell r="K891" t="str">
            <v/>
          </cell>
          <cell r="L891" t="str">
            <v/>
          </cell>
        </row>
        <row r="892">
          <cell r="F892" t="str">
            <v xml:space="preserve"> </v>
          </cell>
          <cell r="G892" t="str">
            <v xml:space="preserve"> </v>
          </cell>
          <cell r="K892" t="str">
            <v/>
          </cell>
          <cell r="L892" t="str">
            <v/>
          </cell>
        </row>
        <row r="893">
          <cell r="F893" t="str">
            <v xml:space="preserve"> </v>
          </cell>
          <cell r="G893" t="str">
            <v xml:space="preserve"> </v>
          </cell>
          <cell r="K893" t="str">
            <v/>
          </cell>
          <cell r="L893" t="str">
            <v/>
          </cell>
        </row>
        <row r="894">
          <cell r="F894" t="str">
            <v xml:space="preserve"> </v>
          </cell>
          <cell r="G894" t="str">
            <v xml:space="preserve"> </v>
          </cell>
          <cell r="K894" t="str">
            <v/>
          </cell>
          <cell r="L894" t="str">
            <v/>
          </cell>
        </row>
        <row r="895">
          <cell r="F895" t="str">
            <v xml:space="preserve"> </v>
          </cell>
          <cell r="G895" t="str">
            <v xml:space="preserve"> </v>
          </cell>
          <cell r="K895" t="str">
            <v/>
          </cell>
          <cell r="L895" t="str">
            <v/>
          </cell>
        </row>
        <row r="896">
          <cell r="F896" t="str">
            <v xml:space="preserve"> </v>
          </cell>
          <cell r="G896" t="str">
            <v xml:space="preserve"> </v>
          </cell>
          <cell r="K896" t="str">
            <v/>
          </cell>
          <cell r="L896" t="str">
            <v/>
          </cell>
        </row>
        <row r="897">
          <cell r="F897" t="str">
            <v xml:space="preserve"> </v>
          </cell>
          <cell r="G897" t="str">
            <v xml:space="preserve"> </v>
          </cell>
          <cell r="K897" t="str">
            <v/>
          </cell>
          <cell r="L897" t="str">
            <v/>
          </cell>
        </row>
        <row r="898">
          <cell r="F898" t="str">
            <v xml:space="preserve"> </v>
          </cell>
          <cell r="G898" t="str">
            <v xml:space="preserve"> </v>
          </cell>
          <cell r="K898" t="str">
            <v/>
          </cell>
          <cell r="L898" t="str">
            <v/>
          </cell>
        </row>
        <row r="899">
          <cell r="F899" t="str">
            <v xml:space="preserve"> </v>
          </cell>
          <cell r="G899" t="str">
            <v xml:space="preserve"> </v>
          </cell>
          <cell r="K899" t="str">
            <v/>
          </cell>
          <cell r="L899" t="str">
            <v/>
          </cell>
        </row>
        <row r="900">
          <cell r="F900" t="str">
            <v xml:space="preserve"> </v>
          </cell>
          <cell r="G900" t="str">
            <v xml:space="preserve"> </v>
          </cell>
          <cell r="K900" t="str">
            <v/>
          </cell>
          <cell r="L900" t="str">
            <v/>
          </cell>
        </row>
        <row r="901">
          <cell r="F901" t="str">
            <v xml:space="preserve"> </v>
          </cell>
          <cell r="G901" t="str">
            <v xml:space="preserve"> </v>
          </cell>
          <cell r="K901" t="str">
            <v/>
          </cell>
          <cell r="L901" t="str">
            <v/>
          </cell>
        </row>
        <row r="902">
          <cell r="F902" t="str">
            <v xml:space="preserve"> </v>
          </cell>
          <cell r="G902" t="str">
            <v xml:space="preserve"> </v>
          </cell>
          <cell r="K902" t="str">
            <v/>
          </cell>
          <cell r="L902" t="str">
            <v/>
          </cell>
        </row>
        <row r="903">
          <cell r="F903" t="str">
            <v xml:space="preserve"> </v>
          </cell>
          <cell r="G903" t="str">
            <v xml:space="preserve"> </v>
          </cell>
          <cell r="K903" t="str">
            <v/>
          </cell>
          <cell r="L903" t="str">
            <v/>
          </cell>
        </row>
        <row r="904">
          <cell r="F904" t="str">
            <v xml:space="preserve"> </v>
          </cell>
          <cell r="G904" t="str">
            <v xml:space="preserve"> </v>
          </cell>
          <cell r="K904" t="str">
            <v/>
          </cell>
          <cell r="L904" t="str">
            <v/>
          </cell>
        </row>
        <row r="905">
          <cell r="F905" t="str">
            <v xml:space="preserve"> </v>
          </cell>
          <cell r="G905" t="str">
            <v xml:space="preserve"> </v>
          </cell>
          <cell r="K905" t="str">
            <v/>
          </cell>
          <cell r="L905" t="str">
            <v/>
          </cell>
        </row>
        <row r="906">
          <cell r="A906">
            <v>901</v>
          </cell>
          <cell r="C906" t="str">
            <v>Exempt</v>
          </cell>
          <cell r="F906" t="str">
            <v xml:space="preserve"> </v>
          </cell>
          <cell r="G906" t="str">
            <v xml:space="preserve"> </v>
          </cell>
          <cell r="J906" t="str">
            <v xml:space="preserve"> </v>
          </cell>
          <cell r="K906" t="str">
            <v/>
          </cell>
          <cell r="L906" t="str">
            <v/>
          </cell>
        </row>
      </sheetData>
      <sheetData sheetId="11">
        <row r="15">
          <cell r="E15" t="str">
            <v>Dossard</v>
          </cell>
          <cell r="F15" t="str">
            <v>Nom prénom</v>
          </cell>
          <cell r="G15" t="str">
            <v>Points</v>
          </cell>
          <cell r="H15" t="str">
            <v>Clt</v>
          </cell>
          <cell r="I15" t="str">
            <v>Date naissance</v>
          </cell>
          <cell r="J15" t="str">
            <v>Club, Comité ou Ligue</v>
          </cell>
        </row>
        <row r="16">
          <cell r="E16">
            <v>27</v>
          </cell>
          <cell r="F16" t="str">
            <v>SALAT Cyril</v>
          </cell>
          <cell r="G16">
            <v>2329.67</v>
          </cell>
          <cell r="H16" t="str">
            <v xml:space="preserve"> </v>
          </cell>
          <cell r="I16">
            <v>31616</v>
          </cell>
          <cell r="J16" t="str">
            <v>NORD ALSACE TT</v>
          </cell>
        </row>
        <row r="17">
          <cell r="E17">
            <v>28</v>
          </cell>
          <cell r="F17" t="str">
            <v>CLAUDE Ethan</v>
          </cell>
          <cell r="G17">
            <v>2319.3000000000002</v>
          </cell>
          <cell r="H17" t="str">
            <v xml:space="preserve"> </v>
          </cell>
          <cell r="I17">
            <v>37692</v>
          </cell>
          <cell r="J17" t="str">
            <v>ALFORT JSA</v>
          </cell>
        </row>
        <row r="18">
          <cell r="E18">
            <v>29</v>
          </cell>
          <cell r="F18" t="str">
            <v>SOUCHON Paul</v>
          </cell>
          <cell r="G18">
            <v>2317.42</v>
          </cell>
          <cell r="H18" t="str">
            <v xml:space="preserve"> </v>
          </cell>
          <cell r="I18">
            <v>34871</v>
          </cell>
          <cell r="J18" t="str">
            <v>CHARLEVILLE MEZ</v>
          </cell>
        </row>
        <row r="19">
          <cell r="E19">
            <v>30</v>
          </cell>
          <cell r="F19" t="str">
            <v>COURGEON Marc</v>
          </cell>
          <cell r="G19">
            <v>2312.6799999999998</v>
          </cell>
          <cell r="H19" t="str">
            <v xml:space="preserve"> </v>
          </cell>
          <cell r="I19">
            <v>37388</v>
          </cell>
          <cell r="J19" t="str">
            <v>ARGENTAN BAYARD</v>
          </cell>
        </row>
        <row r="20">
          <cell r="E20">
            <v>31</v>
          </cell>
          <cell r="F20" t="str">
            <v>REUSEAU Louis</v>
          </cell>
          <cell r="G20">
            <v>2312.17</v>
          </cell>
          <cell r="H20" t="str">
            <v xml:space="preserve"> </v>
          </cell>
          <cell r="I20">
            <v>36997</v>
          </cell>
          <cell r="J20" t="str">
            <v>BOULOGNE BILLAN</v>
          </cell>
        </row>
        <row r="21">
          <cell r="E21">
            <v>32</v>
          </cell>
          <cell r="F21" t="str">
            <v>SHOBAYO Bolaji david</v>
          </cell>
          <cell r="G21">
            <v>2304.8000000000002</v>
          </cell>
          <cell r="H21" t="str">
            <v xml:space="preserve"> </v>
          </cell>
          <cell r="I21">
            <v>35409</v>
          </cell>
          <cell r="J21" t="str">
            <v>ES VILLIERS</v>
          </cell>
        </row>
        <row r="22">
          <cell r="E22">
            <v>33</v>
          </cell>
          <cell r="F22" t="str">
            <v>CREANGE Lucas</v>
          </cell>
          <cell r="G22">
            <v>2303.3000000000002</v>
          </cell>
          <cell r="H22" t="str">
            <v xml:space="preserve"> </v>
          </cell>
          <cell r="I22">
            <v>33903</v>
          </cell>
          <cell r="J22" t="str">
            <v>REIMS OLYMPIQUE</v>
          </cell>
        </row>
        <row r="23">
          <cell r="E23">
            <v>34</v>
          </cell>
          <cell r="F23" t="str">
            <v>LEMIRE Corentin</v>
          </cell>
          <cell r="G23">
            <v>2290.0500000000002</v>
          </cell>
          <cell r="H23" t="str">
            <v xml:space="preserve"> </v>
          </cell>
          <cell r="I23">
            <v>37335</v>
          </cell>
          <cell r="J23" t="str">
            <v>CP QUEVILLAIS</v>
          </cell>
        </row>
        <row r="24">
          <cell r="E24">
            <v>35</v>
          </cell>
          <cell r="F24" t="str">
            <v>DELEBARRE Yoann</v>
          </cell>
          <cell r="G24">
            <v>2286.5500000000002</v>
          </cell>
          <cell r="H24" t="str">
            <v xml:space="preserve"> </v>
          </cell>
          <cell r="I24">
            <v>37430</v>
          </cell>
          <cell r="J24" t="str">
            <v>PROVILLE ASL</v>
          </cell>
        </row>
        <row r="25">
          <cell r="E25">
            <v>36</v>
          </cell>
          <cell r="F25" t="str">
            <v>JOUAULT-COUTEAU Kilian</v>
          </cell>
          <cell r="G25">
            <v>2285.3000000000002</v>
          </cell>
          <cell r="H25" t="str">
            <v xml:space="preserve"> </v>
          </cell>
          <cell r="I25">
            <v>37139</v>
          </cell>
          <cell r="J25" t="str">
            <v>BETHUNE-B ASTT</v>
          </cell>
        </row>
        <row r="26">
          <cell r="E26">
            <v>37</v>
          </cell>
          <cell r="F26" t="str">
            <v>DELCAMBRE Benjamin</v>
          </cell>
          <cell r="G26">
            <v>2280.6799999999998</v>
          </cell>
          <cell r="H26" t="str">
            <v xml:space="preserve"> </v>
          </cell>
          <cell r="I26">
            <v>36245</v>
          </cell>
          <cell r="J26" t="str">
            <v>WATTIGNIES PPC</v>
          </cell>
        </row>
        <row r="27">
          <cell r="E27">
            <v>38</v>
          </cell>
          <cell r="F27" t="str">
            <v>TISSANDIER Antoine</v>
          </cell>
          <cell r="G27">
            <v>2280.54</v>
          </cell>
          <cell r="H27" t="str">
            <v xml:space="preserve"> </v>
          </cell>
          <cell r="I27">
            <v>37669</v>
          </cell>
          <cell r="J27" t="str">
            <v>CHESNAY 78 AS</v>
          </cell>
        </row>
        <row r="28">
          <cell r="E28">
            <v>39</v>
          </cell>
          <cell r="F28" t="str">
            <v>KOURAICHI Alexis</v>
          </cell>
          <cell r="G28">
            <v>2272.54</v>
          </cell>
          <cell r="H28" t="str">
            <v xml:space="preserve"> </v>
          </cell>
          <cell r="I28">
            <v>38041</v>
          </cell>
          <cell r="J28" t="str">
            <v>TT VINCENNOIS</v>
          </cell>
        </row>
        <row r="29">
          <cell r="E29">
            <v>40</v>
          </cell>
          <cell r="F29" t="str">
            <v>STEAU Raphael</v>
          </cell>
          <cell r="G29">
            <v>2266.8000000000002</v>
          </cell>
          <cell r="H29" t="str">
            <v xml:space="preserve"> </v>
          </cell>
          <cell r="I29">
            <v>33042</v>
          </cell>
          <cell r="J29" t="str">
            <v>ES VILLIERS</v>
          </cell>
        </row>
        <row r="30">
          <cell r="E30">
            <v>41</v>
          </cell>
          <cell r="F30" t="str">
            <v>DOS SANTOS Gaétan</v>
          </cell>
          <cell r="G30">
            <v>2257.92</v>
          </cell>
          <cell r="H30" t="str">
            <v xml:space="preserve"> </v>
          </cell>
          <cell r="I30">
            <v>37719</v>
          </cell>
          <cell r="J30" t="str">
            <v>TTTMG</v>
          </cell>
        </row>
        <row r="31">
          <cell r="E31">
            <v>42</v>
          </cell>
          <cell r="F31" t="str">
            <v>GESLAIN François</v>
          </cell>
          <cell r="G31">
            <v>2257.0500000000002</v>
          </cell>
          <cell r="H31" t="str">
            <v xml:space="preserve"> </v>
          </cell>
          <cell r="I31">
            <v>37667</v>
          </cell>
          <cell r="J31" t="str">
            <v>Esp. REUILLY</v>
          </cell>
        </row>
        <row r="32">
          <cell r="E32">
            <v>43</v>
          </cell>
          <cell r="F32" t="str">
            <v>CHAERLE Louis</v>
          </cell>
          <cell r="G32">
            <v>2253.0500000000002</v>
          </cell>
          <cell r="H32" t="str">
            <v xml:space="preserve"> </v>
          </cell>
          <cell r="I32">
            <v>36933</v>
          </cell>
          <cell r="J32" t="str">
            <v>THORIGNE TT</v>
          </cell>
        </row>
        <row r="33">
          <cell r="E33">
            <v>44</v>
          </cell>
          <cell r="F33" t="str">
            <v>JELLOULI Milhane</v>
          </cell>
          <cell r="G33">
            <v>2246.5500000000002</v>
          </cell>
          <cell r="H33" t="str">
            <v xml:space="preserve"> </v>
          </cell>
          <cell r="I33">
            <v>38615</v>
          </cell>
          <cell r="J33" t="str">
            <v>CLAMART CSM</v>
          </cell>
        </row>
        <row r="34">
          <cell r="E34">
            <v>45</v>
          </cell>
          <cell r="F34" t="str">
            <v>BROUDIC Simon</v>
          </cell>
          <cell r="G34">
            <v>2245.0500000000002</v>
          </cell>
          <cell r="H34" t="str">
            <v xml:space="preserve"> </v>
          </cell>
          <cell r="I34">
            <v>37479</v>
          </cell>
          <cell r="J34" t="str">
            <v>CESSON OC</v>
          </cell>
        </row>
        <row r="35">
          <cell r="E35">
            <v>46</v>
          </cell>
          <cell r="F35" t="str">
            <v>MOERCANT Nathan</v>
          </cell>
          <cell r="G35">
            <v>2241.92</v>
          </cell>
          <cell r="H35" t="str">
            <v xml:space="preserve"> </v>
          </cell>
          <cell r="I35">
            <v>37786</v>
          </cell>
          <cell r="J35" t="str">
            <v>BETHUNE-B ASTT</v>
          </cell>
        </row>
        <row r="36">
          <cell r="E36">
            <v>48</v>
          </cell>
          <cell r="F36" t="str">
            <v>ZEMMAL Elian</v>
          </cell>
          <cell r="G36">
            <v>2230.0500000000002</v>
          </cell>
          <cell r="H36" t="str">
            <v xml:space="preserve"> </v>
          </cell>
          <cell r="I36">
            <v>38732</v>
          </cell>
          <cell r="J36" t="str">
            <v>CHESNAY 78 AS</v>
          </cell>
        </row>
        <row r="37">
          <cell r="E37">
            <v>49</v>
          </cell>
          <cell r="F37" t="str">
            <v>DEBERTHE Clément</v>
          </cell>
          <cell r="G37">
            <v>2226.5500000000002</v>
          </cell>
          <cell r="H37" t="str">
            <v xml:space="preserve"> </v>
          </cell>
          <cell r="I37">
            <v>37323</v>
          </cell>
          <cell r="J37" t="str">
            <v>CHATILLON TTMC</v>
          </cell>
        </row>
        <row r="38">
          <cell r="E38">
            <v>50</v>
          </cell>
          <cell r="F38" t="str">
            <v>LAINE-CAMPINO Louis</v>
          </cell>
          <cell r="G38">
            <v>2225.3000000000002</v>
          </cell>
          <cell r="H38" t="str">
            <v xml:space="preserve"> </v>
          </cell>
          <cell r="I38">
            <v>37736</v>
          </cell>
          <cell r="J38" t="str">
            <v>4S TOURS T.T.</v>
          </cell>
        </row>
        <row r="39">
          <cell r="E39">
            <v>51</v>
          </cell>
          <cell r="F39" t="str">
            <v>FRUCHART Benjamin</v>
          </cell>
          <cell r="G39">
            <v>2224.8000000000002</v>
          </cell>
          <cell r="H39" t="str">
            <v xml:space="preserve"> </v>
          </cell>
          <cell r="I39">
            <v>37771</v>
          </cell>
          <cell r="J39" t="str">
            <v>PROVILLE ASL</v>
          </cell>
        </row>
        <row r="40">
          <cell r="E40">
            <v>53</v>
          </cell>
          <cell r="F40" t="str">
            <v>LEONARD Ronan</v>
          </cell>
          <cell r="G40">
            <v>2217.0500000000002</v>
          </cell>
          <cell r="H40" t="str">
            <v xml:space="preserve"> </v>
          </cell>
          <cell r="I40">
            <v>36743</v>
          </cell>
          <cell r="J40" t="str">
            <v>ERMONT-PLESSIS</v>
          </cell>
        </row>
        <row r="41">
          <cell r="E41">
            <v>54</v>
          </cell>
          <cell r="F41" t="str">
            <v>BLANDIN Nicolas</v>
          </cell>
          <cell r="G41">
            <v>2196.0500000000002</v>
          </cell>
          <cell r="H41" t="str">
            <v xml:space="preserve"> </v>
          </cell>
          <cell r="I41">
            <v>37211</v>
          </cell>
          <cell r="J41" t="str">
            <v>ROMAGNE (LA)</v>
          </cell>
        </row>
        <row r="42">
          <cell r="E42">
            <v>55</v>
          </cell>
          <cell r="F42" t="str">
            <v>BRYAND Joris</v>
          </cell>
          <cell r="G42">
            <v>2193.69</v>
          </cell>
          <cell r="H42" t="str">
            <v xml:space="preserve"> </v>
          </cell>
          <cell r="I42">
            <v>37063</v>
          </cell>
          <cell r="J42" t="str">
            <v>ROMAGNE (LA)</v>
          </cell>
        </row>
        <row r="43">
          <cell r="E43">
            <v>56</v>
          </cell>
          <cell r="F43" t="str">
            <v>BIKINDOU Thomas</v>
          </cell>
          <cell r="G43">
            <v>2193.67</v>
          </cell>
          <cell r="H43" t="str">
            <v xml:space="preserve"> </v>
          </cell>
          <cell r="I43">
            <v>37993</v>
          </cell>
          <cell r="J43" t="str">
            <v>Niort T.T.</v>
          </cell>
        </row>
        <row r="44">
          <cell r="E44">
            <v>57</v>
          </cell>
          <cell r="F44" t="str">
            <v>CROIZIER Gabin</v>
          </cell>
          <cell r="G44">
            <v>2193.4299999999998</v>
          </cell>
          <cell r="H44" t="str">
            <v xml:space="preserve"> </v>
          </cell>
          <cell r="I44">
            <v>31460</v>
          </cell>
          <cell r="J44" t="str">
            <v>ROCHE LEZ BEAUP</v>
          </cell>
        </row>
        <row r="45">
          <cell r="E45">
            <v>58</v>
          </cell>
          <cell r="F45" t="str">
            <v>HUBERT Marvin</v>
          </cell>
          <cell r="G45">
            <v>2188.9299999999998</v>
          </cell>
          <cell r="H45" t="str">
            <v xml:space="preserve"> </v>
          </cell>
          <cell r="I45">
            <v>36928</v>
          </cell>
          <cell r="J45" t="str">
            <v>BOULOGNE BILLAN</v>
          </cell>
        </row>
        <row r="46">
          <cell r="E46">
            <v>59</v>
          </cell>
          <cell r="F46" t="str">
            <v>BLANC Clement</v>
          </cell>
          <cell r="G46">
            <v>2163.8000000000002</v>
          </cell>
          <cell r="H46" t="str">
            <v xml:space="preserve"> </v>
          </cell>
          <cell r="I46">
            <v>35578</v>
          </cell>
          <cell r="J46" t="str">
            <v>O.ANTIBES JLP</v>
          </cell>
        </row>
        <row r="47">
          <cell r="E47">
            <v>60</v>
          </cell>
          <cell r="F47" t="str">
            <v>PAPEGAY Clement</v>
          </cell>
          <cell r="G47">
            <v>2148.42</v>
          </cell>
          <cell r="H47" t="str">
            <v xml:space="preserve"> </v>
          </cell>
          <cell r="I47">
            <v>37710</v>
          </cell>
          <cell r="J47" t="str">
            <v>SAINT MAUR VGA</v>
          </cell>
        </row>
        <row r="48">
          <cell r="E48">
            <v>61</v>
          </cell>
          <cell r="F48" t="str">
            <v>BLOT Martin</v>
          </cell>
          <cell r="G48">
            <v>2133.6799999999998</v>
          </cell>
          <cell r="H48" t="str">
            <v xml:space="preserve"> </v>
          </cell>
          <cell r="I48">
            <v>37743</v>
          </cell>
          <cell r="J48" t="str">
            <v>4S TOURS T.T.</v>
          </cell>
        </row>
        <row r="49">
          <cell r="E49">
            <v>62</v>
          </cell>
          <cell r="F49" t="str">
            <v>BESNIER Célian</v>
          </cell>
          <cell r="G49">
            <v>2132.92</v>
          </cell>
          <cell r="H49" t="str">
            <v xml:space="preserve"> </v>
          </cell>
          <cell r="I49">
            <v>38361</v>
          </cell>
          <cell r="J49" t="str">
            <v>MULHOUSE TT</v>
          </cell>
        </row>
        <row r="50">
          <cell r="E50">
            <v>63</v>
          </cell>
          <cell r="F50" t="str">
            <v>SCHMIDT Lucas</v>
          </cell>
          <cell r="G50">
            <v>2128.29</v>
          </cell>
          <cell r="H50" t="str">
            <v xml:space="preserve"> </v>
          </cell>
          <cell r="I50">
            <v>37757</v>
          </cell>
          <cell r="J50" t="str">
            <v>CHESNAY 78 AS</v>
          </cell>
        </row>
        <row r="51">
          <cell r="E51">
            <v>64</v>
          </cell>
          <cell r="F51" t="str">
            <v>HUBER Arthur</v>
          </cell>
          <cell r="G51">
            <v>2122.6799999999998</v>
          </cell>
          <cell r="H51" t="str">
            <v xml:space="preserve"> </v>
          </cell>
          <cell r="I51">
            <v>37117</v>
          </cell>
          <cell r="J51" t="str">
            <v>METZ TT</v>
          </cell>
        </row>
        <row r="52">
          <cell r="E52">
            <v>66</v>
          </cell>
          <cell r="F52" t="str">
            <v>BERNARD Leo-paul</v>
          </cell>
          <cell r="G52">
            <v>2119.42</v>
          </cell>
          <cell r="H52" t="str">
            <v xml:space="preserve"> </v>
          </cell>
          <cell r="I52">
            <v>37803</v>
          </cell>
          <cell r="J52" t="str">
            <v>ELANCOURT CTT</v>
          </cell>
        </row>
        <row r="53">
          <cell r="E53">
            <v>67</v>
          </cell>
          <cell r="F53" t="str">
            <v>ANTOINE MICHARD Maxime</v>
          </cell>
          <cell r="G53">
            <v>2113.0500000000002</v>
          </cell>
          <cell r="H53" t="str">
            <v xml:space="preserve"> </v>
          </cell>
          <cell r="I53">
            <v>37246</v>
          </cell>
          <cell r="J53" t="str">
            <v>COURNON CL</v>
          </cell>
        </row>
        <row r="54">
          <cell r="E54">
            <v>68</v>
          </cell>
          <cell r="F54" t="str">
            <v>LEFEVRE Paul</v>
          </cell>
          <cell r="G54">
            <v>2105.0500000000002</v>
          </cell>
          <cell r="H54" t="str">
            <v xml:space="preserve"> </v>
          </cell>
          <cell r="I54">
            <v>38008</v>
          </cell>
          <cell r="J54" t="str">
            <v>CAEN TTC</v>
          </cell>
        </row>
        <row r="55">
          <cell r="E55">
            <v>69</v>
          </cell>
          <cell r="F55" t="str">
            <v>EUTROPE Yann-baptiste</v>
          </cell>
          <cell r="G55">
            <v>2102.3000000000002</v>
          </cell>
          <cell r="H55" t="str">
            <v xml:space="preserve"> </v>
          </cell>
          <cell r="I55">
            <v>37061</v>
          </cell>
          <cell r="J55" t="str">
            <v>BEAUFOU</v>
          </cell>
        </row>
        <row r="56">
          <cell r="E56">
            <v>70</v>
          </cell>
          <cell r="F56" t="str">
            <v>HAZIF - THOMAS Léandre</v>
          </cell>
          <cell r="G56">
            <v>2102.17</v>
          </cell>
          <cell r="H56" t="str">
            <v xml:space="preserve"> </v>
          </cell>
          <cell r="I56">
            <v>37206</v>
          </cell>
          <cell r="J56" t="str">
            <v>AL PLOEMEUR</v>
          </cell>
        </row>
        <row r="57">
          <cell r="E57">
            <v>71</v>
          </cell>
          <cell r="F57" t="str">
            <v>PASQUETTE Aurélien</v>
          </cell>
          <cell r="G57">
            <v>2100.9299999999998</v>
          </cell>
          <cell r="H57" t="str">
            <v xml:space="preserve"> </v>
          </cell>
          <cell r="I57">
            <v>38095</v>
          </cell>
          <cell r="J57" t="str">
            <v>ST PAIR BRICQUE</v>
          </cell>
        </row>
        <row r="58">
          <cell r="E58">
            <v>72</v>
          </cell>
          <cell r="F58" t="str">
            <v>COTON Adrien</v>
          </cell>
          <cell r="G58">
            <v>2092.29</v>
          </cell>
          <cell r="H58" t="str">
            <v xml:space="preserve"> </v>
          </cell>
          <cell r="I58">
            <v>38694</v>
          </cell>
          <cell r="J58" t="str">
            <v>BRUILLE CTT</v>
          </cell>
        </row>
        <row r="59">
          <cell r="E59">
            <v>73</v>
          </cell>
          <cell r="F59" t="str">
            <v>VALENET Edouard</v>
          </cell>
          <cell r="G59">
            <v>2081.3000000000002</v>
          </cell>
          <cell r="H59" t="str">
            <v xml:space="preserve"> </v>
          </cell>
          <cell r="I59">
            <v>36973</v>
          </cell>
          <cell r="J59" t="str">
            <v>PONTOISE-CERGY</v>
          </cell>
        </row>
        <row r="60">
          <cell r="E60">
            <v>74</v>
          </cell>
          <cell r="F60" t="str">
            <v>PESSY William</v>
          </cell>
          <cell r="G60">
            <v>2064.67</v>
          </cell>
          <cell r="H60" t="str">
            <v xml:space="preserve"> </v>
          </cell>
          <cell r="I60">
            <v>38364</v>
          </cell>
          <cell r="J60" t="str">
            <v>SPO ROUEN</v>
          </cell>
        </row>
        <row r="61">
          <cell r="E61">
            <v>75</v>
          </cell>
          <cell r="F61" t="str">
            <v>LESTERQUY Olivan</v>
          </cell>
          <cell r="G61">
            <v>2043.67</v>
          </cell>
          <cell r="H61" t="str">
            <v xml:space="preserve"> </v>
          </cell>
          <cell r="I61">
            <v>37760</v>
          </cell>
          <cell r="J61" t="str">
            <v>JEUMONT PPC</v>
          </cell>
        </row>
        <row r="62">
          <cell r="E62">
            <v>76</v>
          </cell>
          <cell r="F62" t="str">
            <v>VERNET Felix</v>
          </cell>
          <cell r="G62">
            <v>2041.67</v>
          </cell>
          <cell r="H62" t="str">
            <v xml:space="preserve"> </v>
          </cell>
          <cell r="I62">
            <v>37448</v>
          </cell>
          <cell r="J62" t="str">
            <v>MALAKOFF USM</v>
          </cell>
        </row>
        <row r="63">
          <cell r="E63">
            <v>77</v>
          </cell>
          <cell r="F63" t="str">
            <v>BEHAGHEL Roch</v>
          </cell>
          <cell r="G63">
            <v>2038.55</v>
          </cell>
          <cell r="H63" t="str">
            <v xml:space="preserve"> </v>
          </cell>
          <cell r="I63">
            <v>38161</v>
          </cell>
          <cell r="J63" t="str">
            <v>CESSON OC</v>
          </cell>
        </row>
        <row r="64">
          <cell r="E64">
            <v>78</v>
          </cell>
          <cell r="F64" t="str">
            <v>DAVID Jean-baptiste</v>
          </cell>
          <cell r="G64">
            <v>2037.67</v>
          </cell>
          <cell r="H64" t="str">
            <v xml:space="preserve"> </v>
          </cell>
          <cell r="I64">
            <v>37991</v>
          </cell>
          <cell r="J64" t="str">
            <v>ANG VAILLANTE</v>
          </cell>
        </row>
        <row r="65">
          <cell r="E65">
            <v>79</v>
          </cell>
          <cell r="F65" t="str">
            <v>TIBI Pierre</v>
          </cell>
          <cell r="G65">
            <v>2034.67</v>
          </cell>
          <cell r="H65" t="str">
            <v xml:space="preserve"> </v>
          </cell>
          <cell r="I65">
            <v>37384</v>
          </cell>
          <cell r="J65" t="str">
            <v>BOURGOIN JALLIE</v>
          </cell>
        </row>
        <row r="66">
          <cell r="E66">
            <v>80</v>
          </cell>
          <cell r="F66" t="str">
            <v>RASSOUW Jean</v>
          </cell>
          <cell r="G66">
            <v>2022.79</v>
          </cell>
          <cell r="H66" t="str">
            <v xml:space="preserve"> </v>
          </cell>
          <cell r="I66">
            <v>37154</v>
          </cell>
          <cell r="J66" t="str">
            <v>ENT ST PIERRE</v>
          </cell>
        </row>
        <row r="67">
          <cell r="E67">
            <v>81</v>
          </cell>
          <cell r="F67" t="str">
            <v>ANQUETIL Quentin</v>
          </cell>
          <cell r="G67">
            <v>2022.67</v>
          </cell>
          <cell r="H67" t="str">
            <v xml:space="preserve"> </v>
          </cell>
          <cell r="I67">
            <v>38569</v>
          </cell>
          <cell r="J67" t="str">
            <v>Niort T.T.</v>
          </cell>
        </row>
        <row r="68">
          <cell r="E68">
            <v>82</v>
          </cell>
          <cell r="F68" t="str">
            <v>DENECHERE Nathan</v>
          </cell>
          <cell r="G68">
            <v>2021.18</v>
          </cell>
          <cell r="H68" t="str">
            <v xml:space="preserve"> </v>
          </cell>
          <cell r="I68">
            <v>38039</v>
          </cell>
          <cell r="J68" t="str">
            <v>ANG VAILLANTE</v>
          </cell>
        </row>
        <row r="69">
          <cell r="E69">
            <v>83</v>
          </cell>
          <cell r="F69" t="str">
            <v>BATIX Ylane</v>
          </cell>
          <cell r="G69">
            <v>2009.67</v>
          </cell>
          <cell r="H69" t="str">
            <v xml:space="preserve"> </v>
          </cell>
          <cell r="I69">
            <v>38701</v>
          </cell>
          <cell r="J69" t="str">
            <v>LA GARDE TT</v>
          </cell>
        </row>
        <row r="70">
          <cell r="E70">
            <v>84</v>
          </cell>
          <cell r="F70" t="str">
            <v>THEVENON Evan</v>
          </cell>
          <cell r="G70">
            <v>2001.92</v>
          </cell>
          <cell r="H70" t="str">
            <v xml:space="preserve"> </v>
          </cell>
          <cell r="I70">
            <v>38033</v>
          </cell>
          <cell r="J70" t="str">
            <v>SAINT CHAMOND</v>
          </cell>
        </row>
        <row r="71">
          <cell r="E71">
            <v>85</v>
          </cell>
          <cell r="F71" t="str">
            <v>ANQUETIL Mathis</v>
          </cell>
          <cell r="G71">
            <v>1995.18</v>
          </cell>
          <cell r="H71" t="str">
            <v xml:space="preserve"> </v>
          </cell>
          <cell r="I71">
            <v>38569</v>
          </cell>
          <cell r="J71" t="str">
            <v>Niort T.T.</v>
          </cell>
        </row>
        <row r="72">
          <cell r="E72">
            <v>86</v>
          </cell>
          <cell r="F72" t="str">
            <v>GILLES Sohan</v>
          </cell>
          <cell r="G72">
            <v>1991.92</v>
          </cell>
          <cell r="H72" t="str">
            <v xml:space="preserve"> </v>
          </cell>
          <cell r="I72">
            <v>38475</v>
          </cell>
          <cell r="J72" t="str">
            <v>MONTPELLIER TT</v>
          </cell>
        </row>
        <row r="73">
          <cell r="E73">
            <v>88</v>
          </cell>
          <cell r="F73" t="str">
            <v>BARABAN Roman</v>
          </cell>
          <cell r="G73">
            <v>1974.17</v>
          </cell>
          <cell r="H73" t="str">
            <v xml:space="preserve"> </v>
          </cell>
          <cell r="I73">
            <v>38682</v>
          </cell>
          <cell r="J73" t="str">
            <v>STE MARIE AUX C</v>
          </cell>
        </row>
        <row r="74">
          <cell r="E74">
            <v>91</v>
          </cell>
          <cell r="F74" t="str">
            <v>VAN-LOOY Samuel</v>
          </cell>
          <cell r="G74">
            <v>1937.67</v>
          </cell>
          <cell r="H74" t="str">
            <v xml:space="preserve"> </v>
          </cell>
          <cell r="I74">
            <v>38625</v>
          </cell>
          <cell r="J74" t="str">
            <v>ST LAUREN/BLANG</v>
          </cell>
        </row>
        <row r="75">
          <cell r="E75">
            <v>92</v>
          </cell>
          <cell r="F75" t="str">
            <v>GUINGAND Ethan</v>
          </cell>
          <cell r="G75">
            <v>1935.92</v>
          </cell>
          <cell r="H75" t="str">
            <v xml:space="preserve"> </v>
          </cell>
          <cell r="I75">
            <v>38062</v>
          </cell>
          <cell r="J75" t="str">
            <v>IGNY</v>
          </cell>
        </row>
        <row r="76">
          <cell r="E76">
            <v>93</v>
          </cell>
          <cell r="F76" t="str">
            <v>PITAVAL Yanis</v>
          </cell>
          <cell r="G76">
            <v>1921.17</v>
          </cell>
          <cell r="H76" t="str">
            <v xml:space="preserve"> </v>
          </cell>
          <cell r="I76">
            <v>38366</v>
          </cell>
          <cell r="J76" t="str">
            <v>CLAMART CSM</v>
          </cell>
        </row>
        <row r="77">
          <cell r="E77">
            <v>94</v>
          </cell>
          <cell r="F77" t="str">
            <v>PRIMIG Julian</v>
          </cell>
          <cell r="G77">
            <v>1921.05</v>
          </cell>
          <cell r="H77" t="str">
            <v xml:space="preserve"> </v>
          </cell>
          <cell r="I77">
            <v>37870</v>
          </cell>
          <cell r="J77" t="str">
            <v>CESSON OC</v>
          </cell>
        </row>
        <row r="78">
          <cell r="E78">
            <v>96</v>
          </cell>
          <cell r="F78" t="str">
            <v>RAZAFINARIVO Antoine</v>
          </cell>
          <cell r="G78">
            <v>1895.05</v>
          </cell>
          <cell r="H78" t="str">
            <v xml:space="preserve"> </v>
          </cell>
          <cell r="I78">
            <v>38086</v>
          </cell>
          <cell r="J78" t="str">
            <v>LA GARDE TT</v>
          </cell>
        </row>
        <row r="79">
          <cell r="E79">
            <v>100</v>
          </cell>
          <cell r="F79" t="str">
            <v>JUSTON Ian</v>
          </cell>
          <cell r="G79">
            <v>1874.42</v>
          </cell>
          <cell r="H79" t="str">
            <v xml:space="preserve"> </v>
          </cell>
          <cell r="I79">
            <v>37493</v>
          </cell>
          <cell r="J79" t="str">
            <v>PANA LOISIRS</v>
          </cell>
        </row>
        <row r="80">
          <cell r="F80" t="str">
            <v/>
          </cell>
          <cell r="G80">
            <v>0</v>
          </cell>
          <cell r="H80">
            <v>0</v>
          </cell>
          <cell r="I80" t="str">
            <v/>
          </cell>
          <cell r="J80" t="str">
            <v/>
          </cell>
        </row>
        <row r="81">
          <cell r="F81" t="str">
            <v/>
          </cell>
          <cell r="G81">
            <v>0</v>
          </cell>
          <cell r="H81">
            <v>0</v>
          </cell>
          <cell r="I81" t="str">
            <v/>
          </cell>
          <cell r="J81" t="str">
            <v/>
          </cell>
        </row>
        <row r="82">
          <cell r="F82" t="str">
            <v/>
          </cell>
          <cell r="G82">
            <v>0</v>
          </cell>
          <cell r="H82">
            <v>0</v>
          </cell>
          <cell r="I82" t="str">
            <v/>
          </cell>
          <cell r="J82" t="str">
            <v/>
          </cell>
        </row>
        <row r="83">
          <cell r="F83" t="str">
            <v/>
          </cell>
          <cell r="G83">
            <v>0</v>
          </cell>
          <cell r="H83">
            <v>0</v>
          </cell>
          <cell r="I83" t="str">
            <v/>
          </cell>
          <cell r="J83" t="str">
            <v/>
          </cell>
        </row>
        <row r="84">
          <cell r="F84" t="str">
            <v/>
          </cell>
          <cell r="G84">
            <v>0</v>
          </cell>
          <cell r="H84">
            <v>0</v>
          </cell>
          <cell r="I84" t="str">
            <v/>
          </cell>
          <cell r="J84" t="str">
            <v/>
          </cell>
        </row>
        <row r="85">
          <cell r="F85" t="str">
            <v/>
          </cell>
          <cell r="G85">
            <v>0</v>
          </cell>
          <cell r="H85">
            <v>0</v>
          </cell>
          <cell r="I85" t="str">
            <v/>
          </cell>
          <cell r="J85" t="str">
            <v/>
          </cell>
        </row>
        <row r="86">
          <cell r="F86" t="str">
            <v/>
          </cell>
          <cell r="G86">
            <v>0</v>
          </cell>
          <cell r="H86">
            <v>0</v>
          </cell>
          <cell r="I86" t="str">
            <v/>
          </cell>
          <cell r="J86" t="str">
            <v/>
          </cell>
        </row>
        <row r="87">
          <cell r="F87" t="str">
            <v/>
          </cell>
          <cell r="G87">
            <v>0</v>
          </cell>
          <cell r="H87">
            <v>0</v>
          </cell>
          <cell r="I87" t="str">
            <v/>
          </cell>
          <cell r="J87" t="str">
            <v/>
          </cell>
        </row>
        <row r="88">
          <cell r="F88" t="str">
            <v/>
          </cell>
          <cell r="G88">
            <v>0</v>
          </cell>
          <cell r="H88">
            <v>0</v>
          </cell>
          <cell r="I88" t="str">
            <v/>
          </cell>
          <cell r="J88" t="str">
            <v/>
          </cell>
        </row>
        <row r="89">
          <cell r="F89" t="str">
            <v/>
          </cell>
          <cell r="G89">
            <v>0</v>
          </cell>
          <cell r="H89">
            <v>0</v>
          </cell>
          <cell r="I89" t="str">
            <v/>
          </cell>
          <cell r="J89" t="str">
            <v/>
          </cell>
        </row>
        <row r="90">
          <cell r="F90" t="str">
            <v/>
          </cell>
          <cell r="G90">
            <v>0</v>
          </cell>
          <cell r="H90">
            <v>0</v>
          </cell>
          <cell r="I90" t="str">
            <v/>
          </cell>
          <cell r="J90" t="str">
            <v/>
          </cell>
        </row>
        <row r="91">
          <cell r="F91" t="str">
            <v/>
          </cell>
          <cell r="G91">
            <v>0</v>
          </cell>
          <cell r="H91">
            <v>0</v>
          </cell>
          <cell r="I91" t="str">
            <v/>
          </cell>
          <cell r="J91" t="str">
            <v/>
          </cell>
        </row>
        <row r="92">
          <cell r="F92" t="str">
            <v/>
          </cell>
          <cell r="G92">
            <v>0</v>
          </cell>
          <cell r="H92">
            <v>0</v>
          </cell>
          <cell r="I92" t="str">
            <v/>
          </cell>
          <cell r="J92" t="str">
            <v/>
          </cell>
        </row>
        <row r="93">
          <cell r="F93" t="str">
            <v/>
          </cell>
          <cell r="G93">
            <v>0</v>
          </cell>
          <cell r="H93">
            <v>0</v>
          </cell>
          <cell r="I93" t="str">
            <v/>
          </cell>
          <cell r="J93" t="str">
            <v/>
          </cell>
        </row>
        <row r="94">
          <cell r="F94" t="str">
            <v/>
          </cell>
          <cell r="G94">
            <v>0</v>
          </cell>
          <cell r="H94">
            <v>0</v>
          </cell>
          <cell r="I94" t="str">
            <v/>
          </cell>
          <cell r="J94" t="str">
            <v/>
          </cell>
        </row>
        <row r="95">
          <cell r="F95" t="str">
            <v/>
          </cell>
          <cell r="G95">
            <v>0</v>
          </cell>
          <cell r="H95">
            <v>0</v>
          </cell>
          <cell r="I95" t="str">
            <v/>
          </cell>
          <cell r="J95" t="str">
            <v/>
          </cell>
        </row>
        <row r="96">
          <cell r="F96" t="str">
            <v/>
          </cell>
          <cell r="G96">
            <v>0</v>
          </cell>
          <cell r="H96">
            <v>0</v>
          </cell>
          <cell r="I96" t="str">
            <v/>
          </cell>
          <cell r="J96" t="str">
            <v/>
          </cell>
        </row>
        <row r="97">
          <cell r="F97" t="str">
            <v/>
          </cell>
          <cell r="G97">
            <v>0</v>
          </cell>
          <cell r="H97">
            <v>0</v>
          </cell>
          <cell r="I97" t="str">
            <v/>
          </cell>
          <cell r="J97" t="str">
            <v/>
          </cell>
        </row>
        <row r="98">
          <cell r="F98" t="str">
            <v/>
          </cell>
          <cell r="G98">
            <v>0</v>
          </cell>
          <cell r="H98">
            <v>0</v>
          </cell>
          <cell r="I98" t="str">
            <v/>
          </cell>
          <cell r="J98" t="str">
            <v/>
          </cell>
        </row>
        <row r="99">
          <cell r="F99" t="str">
            <v/>
          </cell>
          <cell r="G99">
            <v>0</v>
          </cell>
          <cell r="H99">
            <v>0</v>
          </cell>
          <cell r="I99" t="str">
            <v/>
          </cell>
          <cell r="J99" t="str">
            <v/>
          </cell>
        </row>
        <row r="100">
          <cell r="F100" t="str">
            <v/>
          </cell>
          <cell r="G100">
            <v>0</v>
          </cell>
          <cell r="H100">
            <v>0</v>
          </cell>
          <cell r="I100" t="str">
            <v/>
          </cell>
          <cell r="J100" t="str">
            <v/>
          </cell>
        </row>
        <row r="101">
          <cell r="F101" t="str">
            <v/>
          </cell>
          <cell r="G101">
            <v>0</v>
          </cell>
          <cell r="H101">
            <v>0</v>
          </cell>
          <cell r="I101" t="str">
            <v/>
          </cell>
          <cell r="J101" t="str">
            <v/>
          </cell>
        </row>
        <row r="102">
          <cell r="F102" t="str">
            <v/>
          </cell>
          <cell r="G102">
            <v>0</v>
          </cell>
          <cell r="H102">
            <v>0</v>
          </cell>
          <cell r="I102" t="str">
            <v/>
          </cell>
          <cell r="J102" t="str">
            <v/>
          </cell>
        </row>
        <row r="103">
          <cell r="F103" t="str">
            <v/>
          </cell>
          <cell r="G103">
            <v>0</v>
          </cell>
          <cell r="H103">
            <v>0</v>
          </cell>
          <cell r="I103" t="str">
            <v/>
          </cell>
          <cell r="J103" t="str">
            <v/>
          </cell>
        </row>
        <row r="104">
          <cell r="F104" t="str">
            <v/>
          </cell>
          <cell r="G104">
            <v>0</v>
          </cell>
          <cell r="H104">
            <v>0</v>
          </cell>
          <cell r="I104" t="str">
            <v/>
          </cell>
          <cell r="J104" t="str">
            <v/>
          </cell>
        </row>
        <row r="105">
          <cell r="F105" t="str">
            <v/>
          </cell>
          <cell r="G105">
            <v>0</v>
          </cell>
          <cell r="H105">
            <v>0</v>
          </cell>
          <cell r="I105" t="str">
            <v/>
          </cell>
          <cell r="J105" t="str">
            <v/>
          </cell>
        </row>
        <row r="106">
          <cell r="F106" t="str">
            <v/>
          </cell>
          <cell r="G106">
            <v>0</v>
          </cell>
          <cell r="H106">
            <v>0</v>
          </cell>
          <cell r="I106" t="str">
            <v/>
          </cell>
          <cell r="J106" t="str">
            <v/>
          </cell>
        </row>
        <row r="107">
          <cell r="F107" t="str">
            <v/>
          </cell>
          <cell r="G107">
            <v>0</v>
          </cell>
          <cell r="H107">
            <v>0</v>
          </cell>
          <cell r="I107" t="str">
            <v/>
          </cell>
          <cell r="J107" t="str">
            <v/>
          </cell>
        </row>
        <row r="108">
          <cell r="F108" t="str">
            <v/>
          </cell>
          <cell r="G108">
            <v>0</v>
          </cell>
          <cell r="H108">
            <v>0</v>
          </cell>
          <cell r="I108" t="str">
            <v/>
          </cell>
          <cell r="J108" t="str">
            <v/>
          </cell>
        </row>
        <row r="109">
          <cell r="F109" t="str">
            <v/>
          </cell>
          <cell r="G109">
            <v>0</v>
          </cell>
          <cell r="H109">
            <v>0</v>
          </cell>
          <cell r="I109" t="str">
            <v/>
          </cell>
          <cell r="J109" t="str">
            <v/>
          </cell>
        </row>
        <row r="110">
          <cell r="F110" t="str">
            <v/>
          </cell>
          <cell r="G110">
            <v>0</v>
          </cell>
          <cell r="H110">
            <v>0</v>
          </cell>
          <cell r="I110" t="str">
            <v/>
          </cell>
          <cell r="J110" t="str">
            <v/>
          </cell>
        </row>
        <row r="111">
          <cell r="F111" t="str">
            <v/>
          </cell>
          <cell r="G111">
            <v>0</v>
          </cell>
          <cell r="H111">
            <v>0</v>
          </cell>
          <cell r="I111" t="str">
            <v/>
          </cell>
          <cell r="J111" t="str">
            <v/>
          </cell>
        </row>
        <row r="112">
          <cell r="F112" t="str">
            <v/>
          </cell>
          <cell r="G112">
            <v>0</v>
          </cell>
          <cell r="H112">
            <v>0</v>
          </cell>
          <cell r="I112" t="str">
            <v/>
          </cell>
          <cell r="J112" t="str">
            <v/>
          </cell>
        </row>
        <row r="113">
          <cell r="F113" t="str">
            <v/>
          </cell>
          <cell r="G113">
            <v>0</v>
          </cell>
          <cell r="H113">
            <v>0</v>
          </cell>
          <cell r="I113" t="str">
            <v/>
          </cell>
          <cell r="J113" t="str">
            <v/>
          </cell>
        </row>
        <row r="114">
          <cell r="F114" t="str">
            <v/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</row>
        <row r="115">
          <cell r="F115" t="str">
            <v/>
          </cell>
          <cell r="G115">
            <v>0</v>
          </cell>
          <cell r="H115">
            <v>0</v>
          </cell>
          <cell r="I115" t="str">
            <v/>
          </cell>
          <cell r="J115" t="str">
            <v/>
          </cell>
        </row>
        <row r="116">
          <cell r="F116" t="str">
            <v/>
          </cell>
          <cell r="G116">
            <v>0</v>
          </cell>
          <cell r="H116">
            <v>0</v>
          </cell>
          <cell r="I116" t="str">
            <v/>
          </cell>
          <cell r="J116" t="str">
            <v/>
          </cell>
        </row>
        <row r="117">
          <cell r="F117" t="str">
            <v/>
          </cell>
          <cell r="G117">
            <v>0</v>
          </cell>
          <cell r="H117">
            <v>0</v>
          </cell>
          <cell r="I117" t="str">
            <v/>
          </cell>
          <cell r="J117" t="str">
            <v/>
          </cell>
        </row>
        <row r="118">
          <cell r="F118" t="str">
            <v/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</row>
        <row r="119">
          <cell r="F119" t="str">
            <v/>
          </cell>
          <cell r="G119">
            <v>0</v>
          </cell>
          <cell r="H119">
            <v>0</v>
          </cell>
          <cell r="I119" t="str">
            <v/>
          </cell>
          <cell r="J119" t="str">
            <v/>
          </cell>
        </row>
        <row r="120">
          <cell r="F120" t="str">
            <v/>
          </cell>
          <cell r="G120">
            <v>0</v>
          </cell>
          <cell r="H120">
            <v>0</v>
          </cell>
          <cell r="I120" t="str">
            <v/>
          </cell>
          <cell r="J120" t="str">
            <v/>
          </cell>
        </row>
        <row r="121">
          <cell r="F121" t="str">
            <v/>
          </cell>
          <cell r="G121">
            <v>0</v>
          </cell>
          <cell r="H121">
            <v>0</v>
          </cell>
          <cell r="I121" t="str">
            <v/>
          </cell>
          <cell r="J121" t="str">
            <v/>
          </cell>
        </row>
        <row r="122">
          <cell r="F122" t="str">
            <v/>
          </cell>
          <cell r="G122">
            <v>0</v>
          </cell>
          <cell r="H122">
            <v>0</v>
          </cell>
          <cell r="I122" t="str">
            <v/>
          </cell>
          <cell r="J122" t="str">
            <v/>
          </cell>
        </row>
        <row r="123">
          <cell r="F123" t="str">
            <v/>
          </cell>
          <cell r="G123">
            <v>0</v>
          </cell>
          <cell r="H123">
            <v>0</v>
          </cell>
          <cell r="I123" t="str">
            <v/>
          </cell>
          <cell r="J123" t="str">
            <v/>
          </cell>
        </row>
        <row r="124">
          <cell r="F124" t="str">
            <v/>
          </cell>
          <cell r="G124">
            <v>0</v>
          </cell>
          <cell r="H124">
            <v>0</v>
          </cell>
          <cell r="I124" t="str">
            <v/>
          </cell>
          <cell r="J124" t="str">
            <v/>
          </cell>
        </row>
        <row r="125">
          <cell r="F125" t="str">
            <v/>
          </cell>
          <cell r="G125">
            <v>0</v>
          </cell>
          <cell r="H125">
            <v>0</v>
          </cell>
          <cell r="I125" t="str">
            <v/>
          </cell>
          <cell r="J125" t="str">
            <v/>
          </cell>
        </row>
        <row r="126">
          <cell r="F126" t="str">
            <v/>
          </cell>
          <cell r="G126">
            <v>0</v>
          </cell>
          <cell r="H126">
            <v>0</v>
          </cell>
          <cell r="I126" t="str">
            <v/>
          </cell>
          <cell r="J126" t="str">
            <v/>
          </cell>
        </row>
        <row r="127">
          <cell r="F127" t="str">
            <v/>
          </cell>
          <cell r="G127">
            <v>0</v>
          </cell>
          <cell r="H127">
            <v>0</v>
          </cell>
          <cell r="I127" t="str">
            <v/>
          </cell>
          <cell r="J127" t="str">
            <v/>
          </cell>
        </row>
        <row r="128">
          <cell r="F128" t="str">
            <v/>
          </cell>
          <cell r="G128">
            <v>0</v>
          </cell>
          <cell r="H128">
            <v>0</v>
          </cell>
          <cell r="I128" t="str">
            <v/>
          </cell>
          <cell r="J128" t="str">
            <v/>
          </cell>
        </row>
        <row r="129">
          <cell r="F129" t="str">
            <v/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</row>
        <row r="130">
          <cell r="F130" t="str">
            <v/>
          </cell>
          <cell r="G130">
            <v>0</v>
          </cell>
          <cell r="H130">
            <v>0</v>
          </cell>
          <cell r="I130" t="str">
            <v/>
          </cell>
          <cell r="J130" t="str">
            <v/>
          </cell>
        </row>
        <row r="131">
          <cell r="F131" t="str">
            <v/>
          </cell>
          <cell r="G131">
            <v>0</v>
          </cell>
          <cell r="H131">
            <v>0</v>
          </cell>
          <cell r="I131" t="str">
            <v/>
          </cell>
          <cell r="J131" t="str">
            <v/>
          </cell>
        </row>
        <row r="132">
          <cell r="F132" t="str">
            <v/>
          </cell>
          <cell r="G132">
            <v>0</v>
          </cell>
          <cell r="H132">
            <v>0</v>
          </cell>
          <cell r="I132" t="str">
            <v/>
          </cell>
          <cell r="J132" t="str">
            <v/>
          </cell>
        </row>
        <row r="133">
          <cell r="F133" t="str">
            <v/>
          </cell>
          <cell r="G133">
            <v>0</v>
          </cell>
          <cell r="H133">
            <v>0</v>
          </cell>
          <cell r="I133" t="str">
            <v/>
          </cell>
          <cell r="J133" t="str">
            <v/>
          </cell>
        </row>
        <row r="134">
          <cell r="F134" t="str">
            <v/>
          </cell>
          <cell r="G134">
            <v>0</v>
          </cell>
          <cell r="H134">
            <v>0</v>
          </cell>
          <cell r="I134" t="str">
            <v/>
          </cell>
          <cell r="J134" t="str">
            <v/>
          </cell>
        </row>
        <row r="135">
          <cell r="F135" t="str">
            <v/>
          </cell>
          <cell r="G135">
            <v>0</v>
          </cell>
          <cell r="H135">
            <v>0</v>
          </cell>
          <cell r="I135" t="str">
            <v/>
          </cell>
          <cell r="J135" t="str">
            <v/>
          </cell>
        </row>
        <row r="136">
          <cell r="F136" t="str">
            <v/>
          </cell>
          <cell r="G136">
            <v>0</v>
          </cell>
          <cell r="H136">
            <v>0</v>
          </cell>
          <cell r="I136" t="str">
            <v/>
          </cell>
          <cell r="J136" t="str">
            <v/>
          </cell>
        </row>
        <row r="137">
          <cell r="F137" t="str">
            <v/>
          </cell>
          <cell r="G137">
            <v>0</v>
          </cell>
          <cell r="H137">
            <v>0</v>
          </cell>
          <cell r="I137" t="str">
            <v/>
          </cell>
          <cell r="J137" t="str">
            <v/>
          </cell>
        </row>
        <row r="138">
          <cell r="F138" t="str">
            <v/>
          </cell>
          <cell r="G138">
            <v>0</v>
          </cell>
          <cell r="H138">
            <v>0</v>
          </cell>
          <cell r="I138" t="str">
            <v/>
          </cell>
          <cell r="J138" t="str">
            <v/>
          </cell>
        </row>
        <row r="139">
          <cell r="F139" t="str">
            <v/>
          </cell>
          <cell r="G139">
            <v>0</v>
          </cell>
          <cell r="H139">
            <v>0</v>
          </cell>
          <cell r="I139" t="str">
            <v/>
          </cell>
          <cell r="J139" t="str">
            <v/>
          </cell>
        </row>
        <row r="140">
          <cell r="F140" t="str">
            <v/>
          </cell>
          <cell r="G140">
            <v>0</v>
          </cell>
          <cell r="H140">
            <v>0</v>
          </cell>
          <cell r="I140" t="str">
            <v/>
          </cell>
          <cell r="J140" t="str">
            <v/>
          </cell>
        </row>
        <row r="141">
          <cell r="F141" t="str">
            <v/>
          </cell>
          <cell r="G141">
            <v>0</v>
          </cell>
          <cell r="H141">
            <v>0</v>
          </cell>
          <cell r="I141" t="str">
            <v/>
          </cell>
          <cell r="J141" t="str">
            <v/>
          </cell>
        </row>
        <row r="142">
          <cell r="F142" t="str">
            <v/>
          </cell>
          <cell r="G142">
            <v>0</v>
          </cell>
          <cell r="H142">
            <v>0</v>
          </cell>
          <cell r="I142" t="str">
            <v/>
          </cell>
          <cell r="J142" t="str">
            <v/>
          </cell>
        </row>
        <row r="143">
          <cell r="F143" t="str">
            <v/>
          </cell>
          <cell r="G143">
            <v>0</v>
          </cell>
          <cell r="H143">
            <v>0</v>
          </cell>
          <cell r="I143" t="str">
            <v/>
          </cell>
          <cell r="J143" t="str">
            <v/>
          </cell>
        </row>
        <row r="145">
          <cell r="C145" t="str">
            <v>Dossard</v>
          </cell>
          <cell r="E145" t="str">
            <v>Dossard</v>
          </cell>
          <cell r="F145" t="str">
            <v>Dossard</v>
          </cell>
          <cell r="G145" t="str">
            <v>Dossard</v>
          </cell>
        </row>
        <row r="146">
          <cell r="C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>
            <v>27</v>
          </cell>
          <cell r="E147">
            <v>28</v>
          </cell>
          <cell r="F147">
            <v>29</v>
          </cell>
          <cell r="G147">
            <v>30</v>
          </cell>
        </row>
        <row r="148">
          <cell r="C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/>
          </cell>
          <cell r="E149" t="str">
            <v/>
          </cell>
          <cell r="F149" t="str">
            <v/>
          </cell>
          <cell r="G149" t="str">
            <v/>
          </cell>
        </row>
        <row r="150">
          <cell r="C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C151" t="str">
            <v/>
          </cell>
          <cell r="E151" t="str">
            <v/>
          </cell>
          <cell r="F151" t="str">
            <v/>
          </cell>
          <cell r="G151" t="str">
            <v/>
          </cell>
        </row>
        <row r="152">
          <cell r="C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/>
          </cell>
          <cell r="E153" t="str">
            <v/>
          </cell>
          <cell r="F153" t="str">
            <v/>
          </cell>
          <cell r="G153" t="str">
            <v/>
          </cell>
        </row>
        <row r="154">
          <cell r="C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</row>
        <row r="156">
          <cell r="C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/>
          </cell>
          <cell r="E157" t="str">
            <v/>
          </cell>
          <cell r="F157" t="str">
            <v/>
          </cell>
          <cell r="G157" t="str">
            <v/>
          </cell>
        </row>
        <row r="158">
          <cell r="C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C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C161" t="str">
            <v>Dossard</v>
          </cell>
          <cell r="E161" t="str">
            <v>Dossard</v>
          </cell>
          <cell r="F161" t="str">
            <v>Dossard</v>
          </cell>
          <cell r="G161" t="str">
            <v>Dossard</v>
          </cell>
        </row>
        <row r="162">
          <cell r="C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C163">
            <v>31</v>
          </cell>
          <cell r="E163">
            <v>32</v>
          </cell>
          <cell r="F163">
            <v>33</v>
          </cell>
          <cell r="G163">
            <v>34</v>
          </cell>
        </row>
        <row r="164">
          <cell r="C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/>
          </cell>
          <cell r="E165" t="str">
            <v/>
          </cell>
          <cell r="F165" t="str">
            <v/>
          </cell>
          <cell r="G165" t="str">
            <v/>
          </cell>
        </row>
        <row r="166">
          <cell r="C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/>
          </cell>
          <cell r="E167" t="str">
            <v/>
          </cell>
          <cell r="F167" t="str">
            <v/>
          </cell>
          <cell r="G167" t="str">
            <v/>
          </cell>
        </row>
        <row r="168">
          <cell r="C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C169" t="str">
            <v/>
          </cell>
          <cell r="E169" t="str">
            <v/>
          </cell>
          <cell r="F169" t="str">
            <v/>
          </cell>
          <cell r="G169" t="str">
            <v/>
          </cell>
        </row>
        <row r="170">
          <cell r="C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C171" t="str">
            <v/>
          </cell>
          <cell r="E171" t="str">
            <v/>
          </cell>
          <cell r="F171" t="str">
            <v/>
          </cell>
          <cell r="G171" t="str">
            <v/>
          </cell>
        </row>
        <row r="172">
          <cell r="C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/>
          </cell>
          <cell r="E173" t="str">
            <v/>
          </cell>
          <cell r="F173" t="str">
            <v/>
          </cell>
          <cell r="G173" t="str">
            <v/>
          </cell>
        </row>
        <row r="174">
          <cell r="C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Dossard</v>
          </cell>
          <cell r="E177" t="str">
            <v>Dossard</v>
          </cell>
          <cell r="F177" t="str">
            <v>Dossard</v>
          </cell>
          <cell r="G177" t="str">
            <v>Dossard</v>
          </cell>
        </row>
        <row r="178">
          <cell r="C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>
            <v>35</v>
          </cell>
          <cell r="E179">
            <v>36</v>
          </cell>
          <cell r="F179">
            <v>37</v>
          </cell>
          <cell r="G179">
            <v>38</v>
          </cell>
        </row>
        <row r="180">
          <cell r="C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/>
          </cell>
          <cell r="E181" t="str">
            <v/>
          </cell>
          <cell r="F181" t="str">
            <v/>
          </cell>
          <cell r="G181" t="str">
            <v/>
          </cell>
        </row>
        <row r="182">
          <cell r="C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</row>
        <row r="184">
          <cell r="C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/>
          </cell>
          <cell r="E185" t="str">
            <v/>
          </cell>
          <cell r="F185" t="str">
            <v/>
          </cell>
          <cell r="G185" t="str">
            <v/>
          </cell>
        </row>
        <row r="186">
          <cell r="C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C187" t="str">
            <v/>
          </cell>
          <cell r="E187" t="str">
            <v/>
          </cell>
          <cell r="F187" t="str">
            <v/>
          </cell>
          <cell r="G187" t="str">
            <v/>
          </cell>
        </row>
        <row r="188">
          <cell r="C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C189" t="str">
            <v/>
          </cell>
          <cell r="E189" t="str">
            <v/>
          </cell>
          <cell r="F189" t="str">
            <v/>
          </cell>
          <cell r="G189" t="str">
            <v/>
          </cell>
        </row>
        <row r="190">
          <cell r="C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C193" t="str">
            <v>Dossard</v>
          </cell>
          <cell r="E193" t="str">
            <v>Dossard</v>
          </cell>
          <cell r="F193" t="str">
            <v>Dossard</v>
          </cell>
          <cell r="G193" t="str">
            <v>Dossard</v>
          </cell>
        </row>
        <row r="194">
          <cell r="C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>
            <v>39</v>
          </cell>
          <cell r="E195">
            <v>40</v>
          </cell>
          <cell r="F195">
            <v>41</v>
          </cell>
          <cell r="G195">
            <v>42</v>
          </cell>
        </row>
        <row r="196">
          <cell r="C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C197" t="str">
            <v/>
          </cell>
          <cell r="E197" t="str">
            <v/>
          </cell>
          <cell r="F197" t="str">
            <v/>
          </cell>
          <cell r="G197" t="str">
            <v/>
          </cell>
        </row>
        <row r="198">
          <cell r="C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C199" t="str">
            <v/>
          </cell>
          <cell r="E199" t="str">
            <v/>
          </cell>
          <cell r="F199" t="str">
            <v/>
          </cell>
          <cell r="G199" t="str">
            <v/>
          </cell>
        </row>
        <row r="200">
          <cell r="C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C201" t="str">
            <v/>
          </cell>
          <cell r="E201" t="str">
            <v/>
          </cell>
          <cell r="F201" t="str">
            <v/>
          </cell>
          <cell r="G201" t="str">
            <v/>
          </cell>
        </row>
        <row r="202">
          <cell r="C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C203" t="str">
            <v/>
          </cell>
          <cell r="E203" t="str">
            <v/>
          </cell>
          <cell r="F203" t="str">
            <v/>
          </cell>
          <cell r="G203" t="str">
            <v/>
          </cell>
        </row>
        <row r="204">
          <cell r="C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C205" t="str">
            <v/>
          </cell>
          <cell r="E205" t="str">
            <v/>
          </cell>
          <cell r="F205" t="str">
            <v/>
          </cell>
          <cell r="G205" t="str">
            <v/>
          </cell>
        </row>
        <row r="206">
          <cell r="C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C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C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C209" t="str">
            <v>Dossard</v>
          </cell>
          <cell r="E209" t="str">
            <v>Dossard</v>
          </cell>
          <cell r="F209" t="str">
            <v>Dossard</v>
          </cell>
          <cell r="G209" t="str">
            <v>Dossard</v>
          </cell>
        </row>
        <row r="210">
          <cell r="C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C211" t="str">
            <v/>
          </cell>
          <cell r="E211" t="str">
            <v/>
          </cell>
          <cell r="F211" t="str">
            <v/>
          </cell>
          <cell r="G211" t="str">
            <v/>
          </cell>
        </row>
        <row r="212">
          <cell r="C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C213" t="str">
            <v/>
          </cell>
          <cell r="E213" t="str">
            <v/>
          </cell>
          <cell r="F213" t="str">
            <v/>
          </cell>
          <cell r="G213" t="str">
            <v/>
          </cell>
        </row>
        <row r="214">
          <cell r="C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C215" t="str">
            <v/>
          </cell>
          <cell r="E215" t="str">
            <v/>
          </cell>
          <cell r="F215" t="str">
            <v/>
          </cell>
          <cell r="G215" t="str">
            <v/>
          </cell>
        </row>
        <row r="216">
          <cell r="C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C217" t="str">
            <v/>
          </cell>
          <cell r="E217" t="str">
            <v/>
          </cell>
          <cell r="F217" t="str">
            <v/>
          </cell>
          <cell r="G217" t="str">
            <v/>
          </cell>
        </row>
        <row r="218">
          <cell r="C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C219" t="str">
            <v/>
          </cell>
          <cell r="E219" t="str">
            <v/>
          </cell>
          <cell r="F219" t="str">
            <v/>
          </cell>
          <cell r="G219" t="str">
            <v/>
          </cell>
        </row>
        <row r="220">
          <cell r="C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C221" t="str">
            <v/>
          </cell>
          <cell r="E221" t="str">
            <v/>
          </cell>
          <cell r="F221" t="str">
            <v/>
          </cell>
          <cell r="G221" t="str">
            <v/>
          </cell>
        </row>
        <row r="222">
          <cell r="C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C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C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C225" t="str">
            <v>Dossard</v>
          </cell>
          <cell r="E225" t="str">
            <v>Dossard</v>
          </cell>
          <cell r="F225" t="str">
            <v>Dossard</v>
          </cell>
          <cell r="G225" t="str">
            <v>Dossard</v>
          </cell>
        </row>
        <row r="226">
          <cell r="C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C227" t="str">
            <v/>
          </cell>
          <cell r="E227" t="str">
            <v/>
          </cell>
          <cell r="F227" t="str">
            <v/>
          </cell>
          <cell r="G227" t="str">
            <v/>
          </cell>
        </row>
        <row r="228">
          <cell r="C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C229" t="str">
            <v/>
          </cell>
          <cell r="E229" t="str">
            <v/>
          </cell>
          <cell r="F229" t="str">
            <v/>
          </cell>
          <cell r="G229" t="str">
            <v/>
          </cell>
        </row>
        <row r="230">
          <cell r="C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C231" t="str">
            <v/>
          </cell>
          <cell r="E231" t="str">
            <v/>
          </cell>
          <cell r="F231" t="str">
            <v/>
          </cell>
          <cell r="G231" t="str">
            <v/>
          </cell>
        </row>
        <row r="232">
          <cell r="C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C233" t="str">
            <v/>
          </cell>
          <cell r="E233" t="str">
            <v/>
          </cell>
          <cell r="F233" t="str">
            <v/>
          </cell>
          <cell r="G233" t="str">
            <v/>
          </cell>
        </row>
        <row r="234">
          <cell r="C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</row>
        <row r="236">
          <cell r="C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C237" t="str">
            <v/>
          </cell>
          <cell r="E237" t="str">
            <v/>
          </cell>
          <cell r="F237" t="str">
            <v/>
          </cell>
          <cell r="G237" t="str">
            <v/>
          </cell>
        </row>
        <row r="238">
          <cell r="C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C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C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C241" t="str">
            <v>Dossard</v>
          </cell>
          <cell r="E241" t="str">
            <v>Dossard</v>
          </cell>
          <cell r="F241" t="str">
            <v>Dossard</v>
          </cell>
          <cell r="G241" t="str">
            <v>Dossard</v>
          </cell>
        </row>
        <row r="242">
          <cell r="C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C243" t="str">
            <v/>
          </cell>
          <cell r="E243" t="str">
            <v/>
          </cell>
          <cell r="F243" t="str">
            <v/>
          </cell>
          <cell r="G243" t="str">
            <v/>
          </cell>
        </row>
        <row r="244">
          <cell r="C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C245" t="str">
            <v/>
          </cell>
          <cell r="E245" t="str">
            <v/>
          </cell>
          <cell r="F245" t="str">
            <v/>
          </cell>
          <cell r="G245" t="str">
            <v/>
          </cell>
        </row>
        <row r="246">
          <cell r="C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</row>
        <row r="248">
          <cell r="C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C249" t="str">
            <v/>
          </cell>
          <cell r="E249" t="str">
            <v/>
          </cell>
          <cell r="F249" t="str">
            <v/>
          </cell>
          <cell r="G249" t="str">
            <v/>
          </cell>
        </row>
        <row r="250">
          <cell r="C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C251" t="str">
            <v/>
          </cell>
          <cell r="E251" t="str">
            <v/>
          </cell>
          <cell r="F251" t="str">
            <v/>
          </cell>
          <cell r="G251" t="str">
            <v/>
          </cell>
        </row>
        <row r="252">
          <cell r="C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C253" t="str">
            <v/>
          </cell>
          <cell r="E253" t="str">
            <v/>
          </cell>
          <cell r="F253" t="str">
            <v/>
          </cell>
          <cell r="G253" t="str">
            <v/>
          </cell>
        </row>
        <row r="254">
          <cell r="C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C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C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C257" t="str">
            <v>Dossard</v>
          </cell>
          <cell r="E257" t="str">
            <v>Dossard</v>
          </cell>
          <cell r="F257" t="str">
            <v>Dossard</v>
          </cell>
          <cell r="G257" t="str">
            <v>Dossard</v>
          </cell>
        </row>
        <row r="258">
          <cell r="C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C259" t="str">
            <v/>
          </cell>
          <cell r="E259" t="str">
            <v/>
          </cell>
          <cell r="F259" t="str">
            <v/>
          </cell>
          <cell r="G259" t="str">
            <v/>
          </cell>
        </row>
        <row r="260">
          <cell r="C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C261" t="str">
            <v/>
          </cell>
          <cell r="E261" t="str">
            <v/>
          </cell>
          <cell r="F261" t="str">
            <v/>
          </cell>
          <cell r="G261" t="str">
            <v/>
          </cell>
        </row>
        <row r="262">
          <cell r="C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C263" t="str">
            <v/>
          </cell>
          <cell r="E263" t="str">
            <v/>
          </cell>
          <cell r="F263" t="str">
            <v/>
          </cell>
          <cell r="G263" t="str">
            <v/>
          </cell>
        </row>
        <row r="264">
          <cell r="C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C265" t="str">
            <v/>
          </cell>
          <cell r="E265" t="str">
            <v/>
          </cell>
          <cell r="F265" t="str">
            <v/>
          </cell>
          <cell r="G265" t="str">
            <v/>
          </cell>
        </row>
        <row r="266">
          <cell r="C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C267" t="str">
            <v/>
          </cell>
          <cell r="E267" t="str">
            <v/>
          </cell>
          <cell r="F267" t="str">
            <v/>
          </cell>
          <cell r="G267" t="str">
            <v/>
          </cell>
        </row>
        <row r="268">
          <cell r="C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C269" t="str">
            <v/>
          </cell>
          <cell r="E269" t="str">
            <v/>
          </cell>
          <cell r="F269" t="str">
            <v/>
          </cell>
          <cell r="G269" t="str">
            <v/>
          </cell>
        </row>
        <row r="270">
          <cell r="C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C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C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C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C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C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C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C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C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C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C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C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C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C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C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C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C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C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C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C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C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C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C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C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C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C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C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C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C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C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C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C301">
            <v>0</v>
          </cell>
          <cell r="E301">
            <v>0</v>
          </cell>
          <cell r="F301">
            <v>0</v>
          </cell>
          <cell r="G301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crits"/>
      <sheetName val="Res"/>
      <sheetName val="TabF"/>
      <sheetName val="TabFAff"/>
      <sheetName val="ArbTab"/>
      <sheetName val="PA"/>
      <sheetName val="PB"/>
      <sheetName val="PC"/>
      <sheetName val="PD"/>
      <sheetName val="ArbPA"/>
      <sheetName val="ArbPB"/>
      <sheetName val="ArbPC"/>
      <sheetName val="ArbPD"/>
      <sheetName val="Tirage"/>
    </sheetNames>
    <sheetDataSet>
      <sheetData sheetId="0">
        <row r="7">
          <cell r="A7" t="str">
            <v>N°</v>
          </cell>
          <cell r="B7" t="str">
            <v>NOM Prénom</v>
          </cell>
          <cell r="C7" t="str">
            <v>Prénom</v>
          </cell>
          <cell r="D7" t="str">
            <v>CLUB</v>
          </cell>
          <cell r="E7" t="str">
            <v>G</v>
          </cell>
          <cell r="F7" t="str">
            <v>Cat</v>
          </cell>
          <cell r="G7" t="str">
            <v>N° Lic</v>
          </cell>
          <cell r="H7" t="str">
            <v>Pts</v>
          </cell>
          <cell r="I7" t="str">
            <v>CLT</v>
          </cell>
        </row>
        <row r="8">
          <cell r="A8">
            <v>33</v>
          </cell>
          <cell r="B8" t="str">
            <v>PATRY  Pénélope</v>
          </cell>
          <cell r="D8" t="str">
            <v>AG DEAUVILLAISE</v>
          </cell>
          <cell r="F8" t="str">
            <v>J2</v>
          </cell>
          <cell r="G8" t="str">
            <v>14 8077</v>
          </cell>
          <cell r="H8">
            <v>1145</v>
          </cell>
          <cell r="I8">
            <v>11</v>
          </cell>
        </row>
        <row r="9">
          <cell r="A9">
            <v>34</v>
          </cell>
          <cell r="B9" t="str">
            <v>HEUZE  Malvina</v>
          </cell>
          <cell r="D9" t="str">
            <v>P.S.J. TINCHEBRAY</v>
          </cell>
          <cell r="F9" t="str">
            <v>J2</v>
          </cell>
          <cell r="G9" t="str">
            <v>61 4826</v>
          </cell>
          <cell r="H9">
            <v>1186</v>
          </cell>
          <cell r="I9">
            <v>11</v>
          </cell>
        </row>
        <row r="10">
          <cell r="A10">
            <v>35</v>
          </cell>
          <cell r="B10" t="str">
            <v>BEAURUELLE  Astrid</v>
          </cell>
          <cell r="D10" t="str">
            <v>E. S. CORMELLOISE</v>
          </cell>
          <cell r="F10" t="str">
            <v>J2</v>
          </cell>
          <cell r="G10">
            <v>148081</v>
          </cell>
          <cell r="H10">
            <v>1027</v>
          </cell>
          <cell r="I10">
            <v>10</v>
          </cell>
        </row>
        <row r="11">
          <cell r="A11">
            <v>36</v>
          </cell>
          <cell r="B11" t="str">
            <v>POULLAIN  Emilie</v>
          </cell>
          <cell r="D11" t="str">
            <v>A.S.P.T.T.  CAEN</v>
          </cell>
          <cell r="F11" t="str">
            <v>J3</v>
          </cell>
          <cell r="G11">
            <v>148024</v>
          </cell>
          <cell r="H11">
            <v>1109</v>
          </cell>
          <cell r="I11">
            <v>11</v>
          </cell>
        </row>
        <row r="12">
          <cell r="A12">
            <v>37</v>
          </cell>
          <cell r="B12" t="str">
            <v>LERAY  Elodie</v>
          </cell>
          <cell r="D12" t="str">
            <v>ENT. MORTAINAISE T.T.</v>
          </cell>
          <cell r="F12" t="str">
            <v>J1</v>
          </cell>
          <cell r="G12">
            <v>508243</v>
          </cell>
          <cell r="H12">
            <v>1065</v>
          </cell>
          <cell r="I12">
            <v>10</v>
          </cell>
        </row>
        <row r="13">
          <cell r="A13">
            <v>38</v>
          </cell>
          <cell r="B13" t="str">
            <v>DELACOUR  Marion</v>
          </cell>
          <cell r="D13" t="str">
            <v>U.S.O. MONDEVILLE</v>
          </cell>
          <cell r="F13" t="str">
            <v>J1</v>
          </cell>
          <cell r="G13">
            <v>1413400</v>
          </cell>
          <cell r="H13">
            <v>836</v>
          </cell>
          <cell r="I13">
            <v>8</v>
          </cell>
        </row>
        <row r="14">
          <cell r="A14">
            <v>39</v>
          </cell>
          <cell r="B14" t="str">
            <v>LECOURT  Karine</v>
          </cell>
          <cell r="D14" t="str">
            <v>AG DEAUVILLAISE</v>
          </cell>
          <cell r="F14" t="str">
            <v>J3</v>
          </cell>
          <cell r="G14">
            <v>148071</v>
          </cell>
          <cell r="H14">
            <v>1208</v>
          </cell>
          <cell r="I14">
            <v>12</v>
          </cell>
        </row>
        <row r="15">
          <cell r="A15">
            <v>40</v>
          </cell>
          <cell r="B15" t="str">
            <v>GOUTTE  Céline</v>
          </cell>
          <cell r="D15" t="str">
            <v>P. ST PAIRAIS</v>
          </cell>
          <cell r="F15" t="str">
            <v>J3</v>
          </cell>
          <cell r="G15">
            <v>5010316</v>
          </cell>
          <cell r="H15">
            <v>831</v>
          </cell>
          <cell r="I15">
            <v>8</v>
          </cell>
        </row>
        <row r="16">
          <cell r="A16">
            <v>41</v>
          </cell>
          <cell r="B16" t="str">
            <v>MAZIE  Héloïse</v>
          </cell>
          <cell r="D16" t="str">
            <v>AG CAENNAISE</v>
          </cell>
          <cell r="F16" t="str">
            <v>J2</v>
          </cell>
          <cell r="G16">
            <v>149234</v>
          </cell>
          <cell r="H16">
            <v>876</v>
          </cell>
          <cell r="I16">
            <v>8</v>
          </cell>
        </row>
        <row r="17">
          <cell r="A17">
            <v>42</v>
          </cell>
          <cell r="B17" t="str">
            <v>SARABIAN  Cécile</v>
          </cell>
          <cell r="D17" t="str">
            <v>AG CAENNAISE</v>
          </cell>
          <cell r="F17" t="str">
            <v>J1</v>
          </cell>
          <cell r="G17">
            <v>1410074</v>
          </cell>
          <cell r="H17">
            <v>815</v>
          </cell>
          <cell r="I17">
            <v>8</v>
          </cell>
        </row>
        <row r="18">
          <cell r="A18">
            <v>43</v>
          </cell>
          <cell r="B18" t="str">
            <v>DE BEAUCOUDREY Emmanuelle</v>
          </cell>
          <cell r="D18" t="str">
            <v>CAEN TENNIS DE TABLE CLUB</v>
          </cell>
          <cell r="F18" t="str">
            <v>J1</v>
          </cell>
          <cell r="G18">
            <v>1412212</v>
          </cell>
          <cell r="H18">
            <v>574</v>
          </cell>
          <cell r="I18">
            <v>5</v>
          </cell>
        </row>
        <row r="19">
          <cell r="A19">
            <v>44</v>
          </cell>
          <cell r="B19" t="str">
            <v>BACLE  Elodie</v>
          </cell>
          <cell r="D19" t="str">
            <v>T. T.  BRETONCELLOIS</v>
          </cell>
          <cell r="F19" t="str">
            <v>J1</v>
          </cell>
          <cell r="G19">
            <v>615648</v>
          </cell>
          <cell r="H19">
            <v>575</v>
          </cell>
          <cell r="I19">
            <v>5</v>
          </cell>
        </row>
        <row r="20">
          <cell r="A20">
            <v>45</v>
          </cell>
          <cell r="B20" t="str">
            <v>MOREL  Amandine</v>
          </cell>
          <cell r="D20" t="str">
            <v>J. A. COUTANCES</v>
          </cell>
          <cell r="F20" t="str">
            <v>J1</v>
          </cell>
          <cell r="G20">
            <v>5010734</v>
          </cell>
          <cell r="H20">
            <v>539</v>
          </cell>
          <cell r="I20">
            <v>5</v>
          </cell>
        </row>
        <row r="21">
          <cell r="A21">
            <v>46</v>
          </cell>
          <cell r="B21" t="str">
            <v>LEBLAY  Marine</v>
          </cell>
          <cell r="D21" t="str">
            <v>J. A. COUTANCES</v>
          </cell>
          <cell r="F21" t="str">
            <v>J1</v>
          </cell>
          <cell r="G21">
            <v>5011255</v>
          </cell>
          <cell r="H21">
            <v>513</v>
          </cell>
          <cell r="I21">
            <v>5</v>
          </cell>
        </row>
        <row r="22">
          <cell r="A22">
            <v>47</v>
          </cell>
          <cell r="B22" t="str">
            <v xml:space="preserve">GUESNET  Emilie         </v>
          </cell>
          <cell r="D22" t="str">
            <v>C. HONFLEURAIS T. T.</v>
          </cell>
          <cell r="F22" t="str">
            <v>J1</v>
          </cell>
          <cell r="G22">
            <v>1411280</v>
          </cell>
          <cell r="H22">
            <v>511</v>
          </cell>
          <cell r="I22">
            <v>5</v>
          </cell>
        </row>
        <row r="23">
          <cell r="A23">
            <v>48</v>
          </cell>
          <cell r="B23" t="str">
            <v>LEMONNIER  Floriane</v>
          </cell>
          <cell r="D23" t="str">
            <v>AUBE/CRULAI/L'AIGLE T.T.</v>
          </cell>
          <cell r="F23" t="str">
            <v>J2</v>
          </cell>
          <cell r="G23">
            <v>614876</v>
          </cell>
          <cell r="H23">
            <v>518</v>
          </cell>
          <cell r="I23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 refreshError="1">
        <row r="7">
          <cell r="A7" t="str">
            <v>JOUE LES TOURS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des parties"/>
      <sheetName val="Tableau V1"/>
      <sheetName val="Tableau V2"/>
    </sheetNames>
    <sheetDataSet>
      <sheetData sheetId="0">
        <row r="1">
          <cell r="A1" t="str">
            <v>Num Partie</v>
          </cell>
          <cell r="B1" t="str">
            <v>Forfait</v>
          </cell>
          <cell r="C1" t="str">
            <v>Licence1</v>
          </cell>
          <cell r="D1" t="str">
            <v>Dossard1</v>
          </cell>
          <cell r="E1" t="str">
            <v>Nom1</v>
          </cell>
          <cell r="F1" t="str">
            <v>Prenom1</v>
          </cell>
          <cell r="G1" t="str">
            <v>Place1</v>
          </cell>
          <cell r="H1" t="str">
            <v>Nb Point1</v>
          </cell>
          <cell r="I1" t="str">
            <v>Echelon1</v>
          </cell>
          <cell r="J1" t="str">
            <v>N°Club1</v>
          </cell>
          <cell r="K1" t="str">
            <v>Club 1</v>
          </cell>
          <cell r="L1" t="str">
            <v>Gagne1</v>
          </cell>
          <cell r="M1" t="str">
            <v>Licence2</v>
          </cell>
          <cell r="N1" t="str">
            <v>Dossard2</v>
          </cell>
          <cell r="O1" t="str">
            <v>Nom2</v>
          </cell>
          <cell r="P1" t="str">
            <v>Prenom2</v>
          </cell>
          <cell r="Q1" t="str">
            <v>Place2</v>
          </cell>
          <cell r="R1" t="str">
            <v>Nb Point2</v>
          </cell>
          <cell r="S1" t="str">
            <v>Echelon2</v>
          </cell>
          <cell r="T1" t="str">
            <v>N°Club 2</v>
          </cell>
          <cell r="U1" t="str">
            <v>Club 2</v>
          </cell>
          <cell r="V1" t="str">
            <v>Gagne2</v>
          </cell>
          <cell r="W1" t="str">
            <v>M1</v>
          </cell>
          <cell r="X1" t="str">
            <v>M2</v>
          </cell>
          <cell r="Y1" t="str">
            <v>M3</v>
          </cell>
          <cell r="Z1" t="str">
            <v>M4</v>
          </cell>
          <cell r="AA1" t="str">
            <v>M5</v>
          </cell>
          <cell r="AB1" t="str">
            <v>M6</v>
          </cell>
          <cell r="AC1" t="str">
            <v>M7</v>
          </cell>
          <cell r="AD1" t="str">
            <v>Epreuve</v>
          </cell>
          <cell r="AE1" t="str">
            <v>Division</v>
          </cell>
          <cell r="AF1" t="str">
            <v>N° Table</v>
          </cell>
          <cell r="AG1" t="str">
            <v>Horaire</v>
          </cell>
          <cell r="AL1" t="str">
            <v>Double Club Id1</v>
          </cell>
          <cell r="AM1" t="str">
            <v>Double Club Id2</v>
          </cell>
        </row>
        <row r="2">
          <cell r="A2">
            <v>1</v>
          </cell>
          <cell r="B2">
            <v>0</v>
          </cell>
          <cell r="C2">
            <v>1417151</v>
          </cell>
          <cell r="D2">
            <v>10</v>
          </cell>
          <cell r="E2" t="str">
            <v>BRODIN</v>
          </cell>
          <cell r="F2" t="str">
            <v>Adèle</v>
          </cell>
          <cell r="H2">
            <v>454</v>
          </cell>
          <cell r="I2" t="str">
            <v xml:space="preserve"> </v>
          </cell>
          <cell r="J2">
            <v>17140127</v>
          </cell>
          <cell r="K2" t="str">
            <v>EVRECY TT</v>
          </cell>
          <cell r="L2">
            <v>1</v>
          </cell>
          <cell r="M2">
            <v>1418080</v>
          </cell>
          <cell r="N2">
            <v>11</v>
          </cell>
          <cell r="O2" t="str">
            <v>BRODIN</v>
          </cell>
          <cell r="P2" t="str">
            <v>Ophélie</v>
          </cell>
          <cell r="R2">
            <v>419</v>
          </cell>
          <cell r="S2" t="str">
            <v xml:space="preserve"> </v>
          </cell>
          <cell r="T2">
            <v>17140156</v>
          </cell>
          <cell r="U2" t="str">
            <v>CAEN TTC</v>
          </cell>
          <cell r="V2">
            <v>0</v>
          </cell>
          <cell r="W2">
            <v>5</v>
          </cell>
          <cell r="X2">
            <v>9</v>
          </cell>
          <cell r="Y2">
            <v>10</v>
          </cell>
          <cell r="AD2" t="str">
            <v>Critérium fédéral</v>
          </cell>
          <cell r="AE2" t="str">
            <v>13DR1 _ -13 ans Filles R1</v>
          </cell>
          <cell r="AF2">
            <v>0</v>
          </cell>
          <cell r="AG2" t="str">
            <v xml:space="preserve"> </v>
          </cell>
          <cell r="AH2">
            <v>2</v>
          </cell>
          <cell r="AI2">
            <v>-3191</v>
          </cell>
        </row>
        <row r="3">
          <cell r="A3">
            <v>2</v>
          </cell>
          <cell r="B3">
            <v>0</v>
          </cell>
          <cell r="C3">
            <v>1413574</v>
          </cell>
          <cell r="D3">
            <v>2</v>
          </cell>
          <cell r="E3" t="str">
            <v>LORIN</v>
          </cell>
          <cell r="F3" t="str">
            <v>Alicia</v>
          </cell>
          <cell r="H3">
            <v>495</v>
          </cell>
          <cell r="I3" t="str">
            <v xml:space="preserve"> </v>
          </cell>
          <cell r="J3">
            <v>17140009</v>
          </cell>
          <cell r="K3" t="str">
            <v>AG DEAUVILLAISE</v>
          </cell>
          <cell r="L3">
            <v>1</v>
          </cell>
          <cell r="M3">
            <v>5013127</v>
          </cell>
          <cell r="N3">
            <v>6</v>
          </cell>
          <cell r="O3" t="str">
            <v>ORVAIN</v>
          </cell>
          <cell r="P3" t="str">
            <v>Elise</v>
          </cell>
          <cell r="R3">
            <v>478</v>
          </cell>
          <cell r="S3" t="str">
            <v xml:space="preserve"> </v>
          </cell>
          <cell r="T3">
            <v>17500025</v>
          </cell>
          <cell r="U3" t="str">
            <v>ISIGNY-MONTIGNY</v>
          </cell>
          <cell r="V3">
            <v>0</v>
          </cell>
          <cell r="W3">
            <v>10</v>
          </cell>
          <cell r="X3">
            <v>9</v>
          </cell>
          <cell r="Y3">
            <v>12</v>
          </cell>
          <cell r="AD3" t="str">
            <v>Critérium fédéral</v>
          </cell>
          <cell r="AE3" t="str">
            <v>13DR1 _ -13 ans Filles R1</v>
          </cell>
          <cell r="AF3">
            <v>0</v>
          </cell>
          <cell r="AG3" t="str">
            <v xml:space="preserve"> </v>
          </cell>
          <cell r="AH3">
            <v>2</v>
          </cell>
          <cell r="AI3">
            <v>-3192</v>
          </cell>
        </row>
        <row r="4">
          <cell r="A4">
            <v>3</v>
          </cell>
          <cell r="B4">
            <v>0</v>
          </cell>
          <cell r="C4">
            <v>617860</v>
          </cell>
          <cell r="D4">
            <v>8</v>
          </cell>
          <cell r="E4" t="str">
            <v>ERNULT</v>
          </cell>
          <cell r="F4" t="str">
            <v>Laure</v>
          </cell>
          <cell r="H4">
            <v>560</v>
          </cell>
          <cell r="I4" t="str">
            <v xml:space="preserve"> </v>
          </cell>
          <cell r="J4">
            <v>17610095</v>
          </cell>
          <cell r="K4" t="str">
            <v>ES LOUGE ST BRI</v>
          </cell>
          <cell r="L4">
            <v>1</v>
          </cell>
          <cell r="M4">
            <v>1416544</v>
          </cell>
          <cell r="N4">
            <v>15</v>
          </cell>
          <cell r="O4" t="str">
            <v>AMETLLER</v>
          </cell>
          <cell r="P4" t="str">
            <v>Eloïse</v>
          </cell>
          <cell r="R4">
            <v>397</v>
          </cell>
          <cell r="S4" t="str">
            <v xml:space="preserve"> </v>
          </cell>
          <cell r="T4">
            <v>17140009</v>
          </cell>
          <cell r="U4" t="str">
            <v>AG DEAUVILLAISE</v>
          </cell>
          <cell r="V4">
            <v>0</v>
          </cell>
          <cell r="W4">
            <v>12</v>
          </cell>
          <cell r="X4">
            <v>5</v>
          </cell>
          <cell r="Y4">
            <v>-2</v>
          </cell>
          <cell r="Z4">
            <v>5</v>
          </cell>
          <cell r="AD4" t="str">
            <v>Critérium fédéral</v>
          </cell>
          <cell r="AE4" t="str">
            <v>13DR1 _ -13 ans Filles R1</v>
          </cell>
          <cell r="AF4">
            <v>0</v>
          </cell>
          <cell r="AG4" t="str">
            <v xml:space="preserve"> </v>
          </cell>
          <cell r="AH4">
            <v>2</v>
          </cell>
          <cell r="AI4">
            <v>-3193</v>
          </cell>
        </row>
        <row r="5">
          <cell r="A5">
            <v>4</v>
          </cell>
          <cell r="B5">
            <v>0</v>
          </cell>
          <cell r="C5">
            <v>1417082</v>
          </cell>
          <cell r="D5">
            <v>5</v>
          </cell>
          <cell r="E5" t="str">
            <v>GUIVARC'H</v>
          </cell>
          <cell r="F5" t="str">
            <v>Rozenn</v>
          </cell>
          <cell r="H5">
            <v>417</v>
          </cell>
          <cell r="I5" t="str">
            <v xml:space="preserve"> </v>
          </cell>
          <cell r="J5">
            <v>17140032</v>
          </cell>
          <cell r="K5" t="str">
            <v>ASTT LEXOVIENS</v>
          </cell>
          <cell r="L5">
            <v>1</v>
          </cell>
          <cell r="M5">
            <v>1417249</v>
          </cell>
          <cell r="N5">
            <v>13</v>
          </cell>
          <cell r="O5" t="str">
            <v>CAPARD</v>
          </cell>
          <cell r="P5" t="str">
            <v>Camille</v>
          </cell>
          <cell r="Q5">
            <v>0</v>
          </cell>
          <cell r="R5">
            <v>483</v>
          </cell>
          <cell r="S5" t="str">
            <v xml:space="preserve"> </v>
          </cell>
          <cell r="T5">
            <v>17140009</v>
          </cell>
          <cell r="U5" t="str">
            <v>AG DEAUVILLAISE</v>
          </cell>
          <cell r="V5">
            <v>0</v>
          </cell>
          <cell r="W5">
            <v>1</v>
          </cell>
          <cell r="X5">
            <v>2</v>
          </cell>
          <cell r="Y5">
            <v>3</v>
          </cell>
          <cell r="AD5" t="str">
            <v>Critérium fédéral</v>
          </cell>
          <cell r="AE5" t="str">
            <v>13DR1 _ -13 ans Filles R1</v>
          </cell>
          <cell r="AF5">
            <v>0</v>
          </cell>
          <cell r="AG5" t="str">
            <v xml:space="preserve"> </v>
          </cell>
          <cell r="AH5">
            <v>2</v>
          </cell>
          <cell r="AI5">
            <v>-3194</v>
          </cell>
        </row>
        <row r="6">
          <cell r="A6">
            <v>5</v>
          </cell>
          <cell r="B6">
            <v>0</v>
          </cell>
          <cell r="C6">
            <v>1417583</v>
          </cell>
          <cell r="D6">
            <v>1</v>
          </cell>
          <cell r="E6" t="str">
            <v>HUARD</v>
          </cell>
          <cell r="F6" t="str">
            <v>Charlotte</v>
          </cell>
          <cell r="H6">
            <v>864</v>
          </cell>
          <cell r="I6" t="str">
            <v xml:space="preserve"> </v>
          </cell>
          <cell r="J6">
            <v>17140147</v>
          </cell>
          <cell r="K6" t="str">
            <v>RP VASSEEN</v>
          </cell>
          <cell r="L6">
            <v>1</v>
          </cell>
          <cell r="M6">
            <v>1417151</v>
          </cell>
          <cell r="N6">
            <v>10</v>
          </cell>
          <cell r="O6" t="str">
            <v>BRODIN</v>
          </cell>
          <cell r="P6" t="str">
            <v>Adèle</v>
          </cell>
          <cell r="R6">
            <v>454</v>
          </cell>
          <cell r="S6" t="str">
            <v xml:space="preserve"> </v>
          </cell>
          <cell r="T6">
            <v>17140127</v>
          </cell>
          <cell r="U6" t="str">
            <v>EVRECY TT</v>
          </cell>
          <cell r="V6">
            <v>0</v>
          </cell>
          <cell r="W6">
            <v>5</v>
          </cell>
          <cell r="X6">
            <v>6</v>
          </cell>
          <cell r="Y6">
            <v>7</v>
          </cell>
          <cell r="AD6" t="str">
            <v>Critérium fédéral</v>
          </cell>
          <cell r="AE6" t="str">
            <v>13DR1 _ -13 ans Filles R1</v>
          </cell>
          <cell r="AF6">
            <v>0</v>
          </cell>
          <cell r="AG6" t="str">
            <v xml:space="preserve"> </v>
          </cell>
          <cell r="AH6">
            <v>2</v>
          </cell>
          <cell r="AI6">
            <v>-3195</v>
          </cell>
        </row>
        <row r="7">
          <cell r="A7">
            <v>6</v>
          </cell>
          <cell r="B7">
            <v>0</v>
          </cell>
          <cell r="C7">
            <v>1413574</v>
          </cell>
          <cell r="D7">
            <v>2</v>
          </cell>
          <cell r="E7" t="str">
            <v>LORIN</v>
          </cell>
          <cell r="F7" t="str">
            <v>Alicia</v>
          </cell>
          <cell r="H7">
            <v>495</v>
          </cell>
          <cell r="I7" t="str">
            <v xml:space="preserve"> </v>
          </cell>
          <cell r="J7">
            <v>17140009</v>
          </cell>
          <cell r="K7" t="str">
            <v>AG DEAUVILLAISE</v>
          </cell>
          <cell r="L7">
            <v>1</v>
          </cell>
          <cell r="M7">
            <v>1416599</v>
          </cell>
          <cell r="N7">
            <v>4</v>
          </cell>
          <cell r="O7" t="str">
            <v>BOUDIN</v>
          </cell>
          <cell r="P7" t="str">
            <v>Lea</v>
          </cell>
          <cell r="Q7">
            <v>0</v>
          </cell>
          <cell r="R7">
            <v>933</v>
          </cell>
          <cell r="S7" t="str">
            <v xml:space="preserve"> </v>
          </cell>
          <cell r="T7">
            <v>17140095</v>
          </cell>
          <cell r="U7" t="str">
            <v>LA BUTTE CAEN</v>
          </cell>
          <cell r="V7">
            <v>0</v>
          </cell>
          <cell r="W7">
            <v>-8</v>
          </cell>
          <cell r="X7">
            <v>2</v>
          </cell>
          <cell r="Y7">
            <v>5</v>
          </cell>
          <cell r="Z7">
            <v>12</v>
          </cell>
          <cell r="AD7" t="str">
            <v>Critérium fédéral</v>
          </cell>
          <cell r="AE7" t="str">
            <v>13DR1 _ -13 ans Filles R1</v>
          </cell>
          <cell r="AF7">
            <v>0</v>
          </cell>
          <cell r="AG7" t="str">
            <v xml:space="preserve"> </v>
          </cell>
          <cell r="AH7">
            <v>2</v>
          </cell>
          <cell r="AI7">
            <v>-3196</v>
          </cell>
        </row>
        <row r="8">
          <cell r="A8">
            <v>7</v>
          </cell>
          <cell r="B8">
            <v>0</v>
          </cell>
          <cell r="C8">
            <v>1415893</v>
          </cell>
          <cell r="D8">
            <v>3</v>
          </cell>
          <cell r="E8" t="str">
            <v>AUDOU</v>
          </cell>
          <cell r="F8" t="str">
            <v>Eva</v>
          </cell>
          <cell r="H8">
            <v>596</v>
          </cell>
          <cell r="I8" t="str">
            <v xml:space="preserve"> </v>
          </cell>
          <cell r="J8">
            <v>17140009</v>
          </cell>
          <cell r="K8" t="str">
            <v>AG DEAUVILLAISE</v>
          </cell>
          <cell r="L8">
            <v>1</v>
          </cell>
          <cell r="M8">
            <v>617860</v>
          </cell>
          <cell r="N8">
            <v>8</v>
          </cell>
          <cell r="O8" t="str">
            <v>ERNULT</v>
          </cell>
          <cell r="P8" t="str">
            <v>Laure</v>
          </cell>
          <cell r="R8">
            <v>560</v>
          </cell>
          <cell r="S8" t="str">
            <v xml:space="preserve"> </v>
          </cell>
          <cell r="T8">
            <v>17610095</v>
          </cell>
          <cell r="U8" t="str">
            <v>ES LOUGE ST BRI</v>
          </cell>
          <cell r="V8">
            <v>0</v>
          </cell>
          <cell r="W8">
            <v>9</v>
          </cell>
          <cell r="X8">
            <v>9</v>
          </cell>
          <cell r="Y8">
            <v>6</v>
          </cell>
          <cell r="AD8" t="str">
            <v>Critérium fédéral</v>
          </cell>
          <cell r="AE8" t="str">
            <v>13DR1 _ -13 ans Filles R1</v>
          </cell>
          <cell r="AF8">
            <v>0</v>
          </cell>
          <cell r="AG8" t="str">
            <v xml:space="preserve"> </v>
          </cell>
          <cell r="AH8">
            <v>2</v>
          </cell>
          <cell r="AI8">
            <v>-3197</v>
          </cell>
        </row>
        <row r="9">
          <cell r="A9">
            <v>8</v>
          </cell>
          <cell r="B9">
            <v>0</v>
          </cell>
          <cell r="C9">
            <v>1417082</v>
          </cell>
          <cell r="D9">
            <v>5</v>
          </cell>
          <cell r="E9" t="str">
            <v>GUIVARC'H</v>
          </cell>
          <cell r="F9" t="str">
            <v>Rozenn</v>
          </cell>
          <cell r="H9">
            <v>417</v>
          </cell>
          <cell r="I9" t="str">
            <v xml:space="preserve"> </v>
          </cell>
          <cell r="J9">
            <v>17140032</v>
          </cell>
          <cell r="K9" t="str">
            <v>ASTT LEXOVIENS</v>
          </cell>
          <cell r="L9">
            <v>1</v>
          </cell>
          <cell r="M9">
            <v>5013803</v>
          </cell>
          <cell r="N9">
            <v>16</v>
          </cell>
          <cell r="O9" t="str">
            <v>HEBERT</v>
          </cell>
          <cell r="P9" t="str">
            <v>Marie</v>
          </cell>
          <cell r="R9">
            <v>399</v>
          </cell>
          <cell r="S9" t="str">
            <v xml:space="preserve"> </v>
          </cell>
          <cell r="T9">
            <v>17500009</v>
          </cell>
          <cell r="U9" t="str">
            <v>US CHERBOURG</v>
          </cell>
          <cell r="V9">
            <v>0</v>
          </cell>
          <cell r="W9">
            <v>12</v>
          </cell>
          <cell r="X9">
            <v>5</v>
          </cell>
          <cell r="Y9">
            <v>-2</v>
          </cell>
          <cell r="Z9">
            <v>-8</v>
          </cell>
          <cell r="AA9">
            <v>9</v>
          </cell>
          <cell r="AD9" t="str">
            <v>Critérium fédéral</v>
          </cell>
          <cell r="AE9" t="str">
            <v>13DR1 _ -13 ans Filles R1</v>
          </cell>
          <cell r="AF9">
            <v>0</v>
          </cell>
          <cell r="AG9" t="str">
            <v xml:space="preserve"> </v>
          </cell>
          <cell r="AH9">
            <v>2</v>
          </cell>
          <cell r="AI9">
            <v>-3198</v>
          </cell>
        </row>
        <row r="10">
          <cell r="A10">
            <v>9</v>
          </cell>
          <cell r="B10">
            <v>0</v>
          </cell>
          <cell r="C10">
            <v>1417583</v>
          </cell>
          <cell r="D10">
            <v>1</v>
          </cell>
          <cell r="E10" t="str">
            <v>HUARD</v>
          </cell>
          <cell r="F10" t="str">
            <v>Charlotte</v>
          </cell>
          <cell r="H10">
            <v>864</v>
          </cell>
          <cell r="I10" t="str">
            <v xml:space="preserve"> </v>
          </cell>
          <cell r="J10">
            <v>17140147</v>
          </cell>
          <cell r="K10" t="str">
            <v>RP VASSEEN</v>
          </cell>
          <cell r="L10">
            <v>1</v>
          </cell>
          <cell r="M10">
            <v>1413574</v>
          </cell>
          <cell r="N10">
            <v>2</v>
          </cell>
          <cell r="O10" t="str">
            <v>LORIN</v>
          </cell>
          <cell r="P10" t="str">
            <v>Alicia</v>
          </cell>
          <cell r="R10">
            <v>495</v>
          </cell>
          <cell r="S10" t="str">
            <v xml:space="preserve"> </v>
          </cell>
          <cell r="T10">
            <v>17140009</v>
          </cell>
          <cell r="U10" t="str">
            <v>AG DEAUVILLAISE</v>
          </cell>
          <cell r="V10">
            <v>0</v>
          </cell>
          <cell r="W10">
            <v>5</v>
          </cell>
          <cell r="X10">
            <v>8</v>
          </cell>
          <cell r="Y10">
            <v>12</v>
          </cell>
          <cell r="AD10" t="str">
            <v>Critérium fédéral</v>
          </cell>
          <cell r="AE10" t="str">
            <v>13DR1 _ -13 ans Filles R1</v>
          </cell>
          <cell r="AF10">
            <v>0</v>
          </cell>
          <cell r="AG10" t="str">
            <v xml:space="preserve"> </v>
          </cell>
          <cell r="AH10">
            <v>2</v>
          </cell>
          <cell r="AI10">
            <v>-3203</v>
          </cell>
        </row>
        <row r="11">
          <cell r="A11">
            <v>10</v>
          </cell>
          <cell r="B11">
            <v>0</v>
          </cell>
          <cell r="C11">
            <v>1415893</v>
          </cell>
          <cell r="D11">
            <v>3</v>
          </cell>
          <cell r="E11" t="str">
            <v>AUDOU</v>
          </cell>
          <cell r="F11" t="str">
            <v>Eva</v>
          </cell>
          <cell r="H11">
            <v>596</v>
          </cell>
          <cell r="I11" t="str">
            <v xml:space="preserve"> </v>
          </cell>
          <cell r="J11">
            <v>17140009</v>
          </cell>
          <cell r="K11" t="str">
            <v>AG DEAUVILLAISE</v>
          </cell>
          <cell r="L11">
            <v>1</v>
          </cell>
          <cell r="M11">
            <v>1417082</v>
          </cell>
          <cell r="N11">
            <v>5</v>
          </cell>
          <cell r="O11" t="str">
            <v>GUIVARC'H</v>
          </cell>
          <cell r="P11" t="str">
            <v>Rozenn</v>
          </cell>
          <cell r="R11">
            <v>417</v>
          </cell>
          <cell r="S11" t="str">
            <v xml:space="preserve"> </v>
          </cell>
          <cell r="T11">
            <v>17140032</v>
          </cell>
          <cell r="U11" t="str">
            <v>ASTT LEXOVIENS</v>
          </cell>
          <cell r="V11">
            <v>0</v>
          </cell>
          <cell r="W11">
            <v>8</v>
          </cell>
          <cell r="X11">
            <v>7</v>
          </cell>
          <cell r="Y11">
            <v>9</v>
          </cell>
          <cell r="AD11" t="str">
            <v>Critérium fédéral</v>
          </cell>
          <cell r="AE11" t="str">
            <v>13DR1 _ -13 ans Filles R1</v>
          </cell>
          <cell r="AF11">
            <v>0</v>
          </cell>
          <cell r="AG11" t="str">
            <v xml:space="preserve"> </v>
          </cell>
          <cell r="AH11">
            <v>2</v>
          </cell>
          <cell r="AI11">
            <v>-3204</v>
          </cell>
        </row>
        <row r="12">
          <cell r="A12">
            <v>11</v>
          </cell>
          <cell r="B12">
            <v>0</v>
          </cell>
          <cell r="C12">
            <v>1417583</v>
          </cell>
          <cell r="D12">
            <v>1</v>
          </cell>
          <cell r="E12" t="str">
            <v>HUARD</v>
          </cell>
          <cell r="F12" t="str">
            <v>Charlotte</v>
          </cell>
          <cell r="H12">
            <v>864</v>
          </cell>
          <cell r="I12" t="str">
            <v xml:space="preserve"> </v>
          </cell>
          <cell r="J12">
            <v>17140147</v>
          </cell>
          <cell r="K12" t="str">
            <v>RP VASSEEN</v>
          </cell>
          <cell r="L12">
            <v>1</v>
          </cell>
          <cell r="M12">
            <v>1415893</v>
          </cell>
          <cell r="N12">
            <v>3</v>
          </cell>
          <cell r="O12" t="str">
            <v>AUDOU</v>
          </cell>
          <cell r="P12" t="str">
            <v>Eva</v>
          </cell>
          <cell r="R12">
            <v>596</v>
          </cell>
          <cell r="S12" t="str">
            <v xml:space="preserve"> </v>
          </cell>
          <cell r="T12">
            <v>17140009</v>
          </cell>
          <cell r="U12" t="str">
            <v>AG DEAUVILLAISE</v>
          </cell>
          <cell r="V12">
            <v>0</v>
          </cell>
          <cell r="W12">
            <v>5</v>
          </cell>
          <cell r="X12">
            <v>9</v>
          </cell>
          <cell r="Y12">
            <v>8</v>
          </cell>
          <cell r="AD12" t="str">
            <v>Critérium fédéral</v>
          </cell>
          <cell r="AE12" t="str">
            <v>13DR1 _ -13 ans Filles R1</v>
          </cell>
          <cell r="AF12">
            <v>0</v>
          </cell>
          <cell r="AG12" t="str">
            <v xml:space="preserve"> </v>
          </cell>
          <cell r="AH12">
            <v>2</v>
          </cell>
          <cell r="AI12">
            <v>-3211</v>
          </cell>
        </row>
        <row r="13">
          <cell r="A13">
            <v>12</v>
          </cell>
          <cell r="B13">
            <v>0</v>
          </cell>
          <cell r="C13">
            <v>1413574</v>
          </cell>
          <cell r="D13">
            <v>2</v>
          </cell>
          <cell r="E13" t="str">
            <v>LORIN</v>
          </cell>
          <cell r="F13" t="str">
            <v>Alicia</v>
          </cell>
          <cell r="H13">
            <v>495</v>
          </cell>
          <cell r="I13" t="str">
            <v xml:space="preserve"> </v>
          </cell>
          <cell r="J13">
            <v>17140009</v>
          </cell>
          <cell r="K13" t="str">
            <v>AG DEAUVILLAISE</v>
          </cell>
          <cell r="L13">
            <v>1</v>
          </cell>
          <cell r="M13">
            <v>1417082</v>
          </cell>
          <cell r="N13">
            <v>5</v>
          </cell>
          <cell r="O13" t="str">
            <v>GUIVARC'H</v>
          </cell>
          <cell r="P13" t="str">
            <v>Rozenn</v>
          </cell>
          <cell r="R13">
            <v>417</v>
          </cell>
          <cell r="S13" t="str">
            <v xml:space="preserve"> </v>
          </cell>
          <cell r="T13">
            <v>17140032</v>
          </cell>
          <cell r="U13" t="str">
            <v>ASTT LEXOVIENS</v>
          </cell>
          <cell r="V13">
            <v>0</v>
          </cell>
          <cell r="W13">
            <v>8</v>
          </cell>
          <cell r="X13">
            <v>6</v>
          </cell>
          <cell r="Y13">
            <v>10</v>
          </cell>
          <cell r="AD13" t="str">
            <v>Critérium fédéral</v>
          </cell>
          <cell r="AE13" t="str">
            <v>13DR1 _ -13 ans Filles R1</v>
          </cell>
          <cell r="AF13">
            <v>0</v>
          </cell>
          <cell r="AG13" t="str">
            <v xml:space="preserve"> </v>
          </cell>
          <cell r="AH13">
            <v>2</v>
          </cell>
          <cell r="AI13">
            <v>-3212</v>
          </cell>
        </row>
        <row r="14">
          <cell r="A14">
            <v>13</v>
          </cell>
          <cell r="B14">
            <v>0</v>
          </cell>
          <cell r="C14">
            <v>1417151</v>
          </cell>
          <cell r="D14">
            <v>10</v>
          </cell>
          <cell r="E14" t="str">
            <v>BRODIN</v>
          </cell>
          <cell r="F14" t="str">
            <v>Adèle</v>
          </cell>
          <cell r="H14">
            <v>454</v>
          </cell>
          <cell r="I14" t="str">
            <v xml:space="preserve"> </v>
          </cell>
          <cell r="J14">
            <v>17140127</v>
          </cell>
          <cell r="K14" t="str">
            <v>EVRECY TT</v>
          </cell>
          <cell r="L14">
            <v>1</v>
          </cell>
          <cell r="M14">
            <v>1416599</v>
          </cell>
          <cell r="N14">
            <v>4</v>
          </cell>
          <cell r="O14" t="str">
            <v>BOUDIN</v>
          </cell>
          <cell r="P14" t="str">
            <v>Lea</v>
          </cell>
          <cell r="Q14">
            <v>0</v>
          </cell>
          <cell r="R14">
            <v>933</v>
          </cell>
          <cell r="S14" t="str">
            <v xml:space="preserve"> </v>
          </cell>
          <cell r="T14">
            <v>17140095</v>
          </cell>
          <cell r="U14" t="str">
            <v>LA BUTTE CAEN</v>
          </cell>
          <cell r="V14">
            <v>0</v>
          </cell>
          <cell r="W14">
            <v>5</v>
          </cell>
          <cell r="X14">
            <v>12</v>
          </cell>
          <cell r="Y14">
            <v>8</v>
          </cell>
          <cell r="AD14" t="str">
            <v>Critérium fédéral</v>
          </cell>
          <cell r="AE14" t="str">
            <v>13DR1 _ -13 ans Filles R1</v>
          </cell>
          <cell r="AF14">
            <v>0</v>
          </cell>
          <cell r="AG14" t="str">
            <v xml:space="preserve"> </v>
          </cell>
          <cell r="AH14">
            <v>2</v>
          </cell>
          <cell r="AI14">
            <v>-3205</v>
          </cell>
        </row>
        <row r="15">
          <cell r="A15">
            <v>14</v>
          </cell>
          <cell r="B15">
            <v>0</v>
          </cell>
          <cell r="C15">
            <v>617860</v>
          </cell>
          <cell r="D15">
            <v>8</v>
          </cell>
          <cell r="E15" t="str">
            <v>ERNULT</v>
          </cell>
          <cell r="F15" t="str">
            <v>Laure</v>
          </cell>
          <cell r="H15">
            <v>560</v>
          </cell>
          <cell r="I15" t="str">
            <v xml:space="preserve"> </v>
          </cell>
          <cell r="J15">
            <v>17610095</v>
          </cell>
          <cell r="K15" t="str">
            <v>ES LOUGE ST BRI</v>
          </cell>
          <cell r="L15">
            <v>1</v>
          </cell>
          <cell r="M15">
            <v>5013803</v>
          </cell>
          <cell r="N15">
            <v>16</v>
          </cell>
          <cell r="O15" t="str">
            <v>HEBERT</v>
          </cell>
          <cell r="P15" t="str">
            <v>Marie</v>
          </cell>
          <cell r="R15">
            <v>399</v>
          </cell>
          <cell r="S15" t="str">
            <v xml:space="preserve"> </v>
          </cell>
          <cell r="T15">
            <v>17500009</v>
          </cell>
          <cell r="U15" t="str">
            <v>US CHERBOURG</v>
          </cell>
          <cell r="V15">
            <v>0</v>
          </cell>
          <cell r="W15">
            <v>-12</v>
          </cell>
          <cell r="X15">
            <v>8</v>
          </cell>
          <cell r="Y15">
            <v>9</v>
          </cell>
          <cell r="Z15">
            <v>-11</v>
          </cell>
          <cell r="AA15">
            <v>8</v>
          </cell>
          <cell r="AD15" t="str">
            <v>Critérium fédéral</v>
          </cell>
          <cell r="AE15" t="str">
            <v>13DR1 _ -13 ans Filles R1</v>
          </cell>
          <cell r="AF15">
            <v>0</v>
          </cell>
          <cell r="AG15" t="str">
            <v xml:space="preserve"> </v>
          </cell>
          <cell r="AH15">
            <v>2</v>
          </cell>
          <cell r="AI15">
            <v>-3206</v>
          </cell>
        </row>
        <row r="16">
          <cell r="A16">
            <v>15</v>
          </cell>
          <cell r="B16">
            <v>0</v>
          </cell>
          <cell r="C16">
            <v>1417151</v>
          </cell>
          <cell r="D16">
            <v>10</v>
          </cell>
          <cell r="E16" t="str">
            <v>BRODIN</v>
          </cell>
          <cell r="F16" t="str">
            <v>Adèle</v>
          </cell>
          <cell r="H16">
            <v>454</v>
          </cell>
          <cell r="I16" t="str">
            <v xml:space="preserve"> </v>
          </cell>
          <cell r="J16">
            <v>17140127</v>
          </cell>
          <cell r="K16" t="str">
            <v>EVRECY TT</v>
          </cell>
          <cell r="L16">
            <v>1</v>
          </cell>
          <cell r="M16">
            <v>617860</v>
          </cell>
          <cell r="N16">
            <v>8</v>
          </cell>
          <cell r="O16" t="str">
            <v>ERNULT</v>
          </cell>
          <cell r="P16" t="str">
            <v>Laure</v>
          </cell>
          <cell r="R16">
            <v>560</v>
          </cell>
          <cell r="S16" t="str">
            <v xml:space="preserve"> </v>
          </cell>
          <cell r="T16">
            <v>17610095</v>
          </cell>
          <cell r="U16" t="str">
            <v>ES LOUGE ST BRI</v>
          </cell>
          <cell r="V16">
            <v>0</v>
          </cell>
          <cell r="W16">
            <v>10</v>
          </cell>
          <cell r="X16">
            <v>-12</v>
          </cell>
          <cell r="Y16">
            <v>9</v>
          </cell>
          <cell r="Z16">
            <v>5</v>
          </cell>
          <cell r="AD16" t="str">
            <v>Critérium fédéral</v>
          </cell>
          <cell r="AE16" t="str">
            <v>13DR1 _ -13 ans Filles R1</v>
          </cell>
          <cell r="AF16">
            <v>0</v>
          </cell>
          <cell r="AG16" t="str">
            <v xml:space="preserve"> </v>
          </cell>
          <cell r="AH16">
            <v>2</v>
          </cell>
          <cell r="AI16">
            <v>-3213</v>
          </cell>
        </row>
        <row r="17">
          <cell r="A17">
            <v>16</v>
          </cell>
          <cell r="B17">
            <v>0</v>
          </cell>
          <cell r="C17">
            <v>1416599</v>
          </cell>
          <cell r="D17">
            <v>4</v>
          </cell>
          <cell r="E17" t="str">
            <v>BOUDIN</v>
          </cell>
          <cell r="F17" t="str">
            <v>Lea</v>
          </cell>
          <cell r="G17">
            <v>0</v>
          </cell>
          <cell r="H17">
            <v>933</v>
          </cell>
          <cell r="I17" t="str">
            <v xml:space="preserve"> </v>
          </cell>
          <cell r="J17">
            <v>17140095</v>
          </cell>
          <cell r="K17" t="str">
            <v>LA BUTTE CAEN</v>
          </cell>
          <cell r="L17">
            <v>1</v>
          </cell>
          <cell r="M17">
            <v>5013803</v>
          </cell>
          <cell r="N17">
            <v>16</v>
          </cell>
          <cell r="O17" t="str">
            <v>HEBERT</v>
          </cell>
          <cell r="P17" t="str">
            <v>Marie</v>
          </cell>
          <cell r="R17">
            <v>399</v>
          </cell>
          <cell r="S17" t="str">
            <v xml:space="preserve"> </v>
          </cell>
          <cell r="T17">
            <v>17500009</v>
          </cell>
          <cell r="U17" t="str">
            <v>US CHERBOURG</v>
          </cell>
          <cell r="V17">
            <v>0</v>
          </cell>
          <cell r="W17">
            <v>10</v>
          </cell>
          <cell r="X17">
            <v>5</v>
          </cell>
          <cell r="Y17">
            <v>6</v>
          </cell>
          <cell r="AD17" t="str">
            <v>Critérium fédéral</v>
          </cell>
          <cell r="AE17" t="str">
            <v>13DR1 _ -13 ans Filles R1</v>
          </cell>
          <cell r="AF17">
            <v>0</v>
          </cell>
          <cell r="AG17" t="str">
            <v xml:space="preserve"> </v>
          </cell>
          <cell r="AH17">
            <v>2</v>
          </cell>
          <cell r="AI17">
            <v>-3214</v>
          </cell>
        </row>
        <row r="18">
          <cell r="A18">
            <v>17</v>
          </cell>
          <cell r="B18">
            <v>0</v>
          </cell>
          <cell r="C18">
            <v>1416496</v>
          </cell>
          <cell r="D18">
            <v>9</v>
          </cell>
          <cell r="E18" t="str">
            <v>ROMANO</v>
          </cell>
          <cell r="F18" t="str">
            <v>Salomé</v>
          </cell>
          <cell r="H18">
            <v>439</v>
          </cell>
          <cell r="I18" t="str">
            <v xml:space="preserve"> </v>
          </cell>
          <cell r="J18">
            <v>17140060</v>
          </cell>
          <cell r="K18" t="str">
            <v>R HOULGATAISE</v>
          </cell>
          <cell r="L18">
            <v>1</v>
          </cell>
          <cell r="M18">
            <v>1418080</v>
          </cell>
          <cell r="N18">
            <v>11</v>
          </cell>
          <cell r="O18" t="str">
            <v>BRODIN</v>
          </cell>
          <cell r="P18" t="str">
            <v>Ophélie</v>
          </cell>
          <cell r="R18">
            <v>419</v>
          </cell>
          <cell r="S18" t="str">
            <v xml:space="preserve"> </v>
          </cell>
          <cell r="T18">
            <v>17140156</v>
          </cell>
          <cell r="U18" t="str">
            <v>CAEN TTC</v>
          </cell>
          <cell r="V18">
            <v>0</v>
          </cell>
          <cell r="W18">
            <v>10</v>
          </cell>
          <cell r="X18">
            <v>8</v>
          </cell>
          <cell r="Y18">
            <v>9</v>
          </cell>
          <cell r="AD18" t="str">
            <v>Critérium fédéral</v>
          </cell>
          <cell r="AE18" t="str">
            <v>13DR1 _ -13 ans Filles R1</v>
          </cell>
          <cell r="AF18">
            <v>0</v>
          </cell>
          <cell r="AG18" t="str">
            <v xml:space="preserve"> </v>
          </cell>
          <cell r="AH18">
            <v>2</v>
          </cell>
          <cell r="AI18">
            <v>-3199</v>
          </cell>
        </row>
        <row r="19">
          <cell r="A19">
            <v>18</v>
          </cell>
          <cell r="B19">
            <v>0</v>
          </cell>
          <cell r="C19">
            <v>5013127</v>
          </cell>
          <cell r="D19">
            <v>6</v>
          </cell>
          <cell r="E19" t="str">
            <v>ORVAIN</v>
          </cell>
          <cell r="F19" t="str">
            <v>Elise</v>
          </cell>
          <cell r="H19">
            <v>478</v>
          </cell>
          <cell r="I19" t="str">
            <v xml:space="preserve"> </v>
          </cell>
          <cell r="J19">
            <v>17500025</v>
          </cell>
          <cell r="K19" t="str">
            <v>ISIGNY-MONTIGNY</v>
          </cell>
          <cell r="L19">
            <v>1</v>
          </cell>
          <cell r="M19">
            <v>1415578</v>
          </cell>
          <cell r="N19">
            <v>12</v>
          </cell>
          <cell r="O19" t="str">
            <v>DOLLEY</v>
          </cell>
          <cell r="P19" t="str">
            <v>Lisa</v>
          </cell>
          <cell r="R19">
            <v>496</v>
          </cell>
          <cell r="S19" t="str">
            <v xml:space="preserve"> </v>
          </cell>
          <cell r="T19">
            <v>17140009</v>
          </cell>
          <cell r="U19" t="str">
            <v>AG DEAUVILLAISE</v>
          </cell>
          <cell r="V19">
            <v>0</v>
          </cell>
          <cell r="W19">
            <v>5</v>
          </cell>
          <cell r="X19">
            <v>8</v>
          </cell>
          <cell r="Y19">
            <v>4</v>
          </cell>
          <cell r="AD19" t="str">
            <v>Critérium fédéral</v>
          </cell>
          <cell r="AE19" t="str">
            <v>13DR1 _ -13 ans Filles R1</v>
          </cell>
          <cell r="AF19">
            <v>0</v>
          </cell>
          <cell r="AG19" t="str">
            <v xml:space="preserve"> </v>
          </cell>
          <cell r="AH19">
            <v>2</v>
          </cell>
          <cell r="AI19">
            <v>-3200</v>
          </cell>
        </row>
        <row r="20">
          <cell r="A20">
            <v>19</v>
          </cell>
          <cell r="B20">
            <v>0</v>
          </cell>
          <cell r="C20">
            <v>618597</v>
          </cell>
          <cell r="D20">
            <v>7</v>
          </cell>
          <cell r="E20" t="str">
            <v>SECRETAIN</v>
          </cell>
          <cell r="F20" t="str">
            <v>Betty</v>
          </cell>
          <cell r="G20">
            <v>0</v>
          </cell>
          <cell r="H20">
            <v>627</v>
          </cell>
          <cell r="I20" t="str">
            <v xml:space="preserve"> </v>
          </cell>
          <cell r="J20">
            <v>17610131</v>
          </cell>
          <cell r="K20" t="str">
            <v>TT BRETONCELLES</v>
          </cell>
          <cell r="L20">
            <v>1</v>
          </cell>
          <cell r="M20">
            <v>1416544</v>
          </cell>
          <cell r="N20">
            <v>15</v>
          </cell>
          <cell r="O20" t="str">
            <v>AMETLLER</v>
          </cell>
          <cell r="P20" t="str">
            <v>Eloïse</v>
          </cell>
          <cell r="R20">
            <v>397</v>
          </cell>
          <cell r="S20" t="str">
            <v xml:space="preserve"> </v>
          </cell>
          <cell r="T20">
            <v>17140009</v>
          </cell>
          <cell r="U20" t="str">
            <v>AG DEAUVILLAISE</v>
          </cell>
          <cell r="V20">
            <v>0</v>
          </cell>
          <cell r="W20">
            <v>10</v>
          </cell>
          <cell r="X20">
            <v>5</v>
          </cell>
          <cell r="Y20">
            <v>12</v>
          </cell>
          <cell r="AD20" t="str">
            <v>Critérium fédéral</v>
          </cell>
          <cell r="AE20" t="str">
            <v>13DR1 _ -13 ans Filles R1</v>
          </cell>
          <cell r="AF20">
            <v>0</v>
          </cell>
          <cell r="AG20" t="str">
            <v xml:space="preserve"> </v>
          </cell>
          <cell r="AH20">
            <v>2</v>
          </cell>
          <cell r="AI20">
            <v>-3201</v>
          </cell>
        </row>
        <row r="21">
          <cell r="A21">
            <v>20</v>
          </cell>
          <cell r="B21">
            <v>0</v>
          </cell>
          <cell r="C21">
            <v>1417249</v>
          </cell>
          <cell r="D21">
            <v>13</v>
          </cell>
          <cell r="E21" t="str">
            <v>CAPARD</v>
          </cell>
          <cell r="F21" t="str">
            <v>Camille</v>
          </cell>
          <cell r="G21">
            <v>0</v>
          </cell>
          <cell r="H21">
            <v>483</v>
          </cell>
          <cell r="I21" t="str">
            <v xml:space="preserve"> </v>
          </cell>
          <cell r="J21">
            <v>17140009</v>
          </cell>
          <cell r="K21" t="str">
            <v>AG DEAUVILLAISE</v>
          </cell>
          <cell r="L21">
            <v>1</v>
          </cell>
          <cell r="M21">
            <v>1416375</v>
          </cell>
          <cell r="N21">
            <v>14</v>
          </cell>
          <cell r="O21" t="str">
            <v>CONNAN</v>
          </cell>
          <cell r="P21" t="str">
            <v>Pauline</v>
          </cell>
          <cell r="R21">
            <v>443</v>
          </cell>
          <cell r="S21" t="str">
            <v xml:space="preserve"> </v>
          </cell>
          <cell r="T21">
            <v>17140160</v>
          </cell>
          <cell r="U21" t="str">
            <v>ASTT LION/S/MER</v>
          </cell>
          <cell r="V21">
            <v>0</v>
          </cell>
          <cell r="W21">
            <v>8</v>
          </cell>
          <cell r="X21">
            <v>6</v>
          </cell>
          <cell r="Y21">
            <v>9</v>
          </cell>
          <cell r="AD21" t="str">
            <v>Critérium fédéral</v>
          </cell>
          <cell r="AE21" t="str">
            <v>13DR1 _ -13 ans Filles R1</v>
          </cell>
          <cell r="AF21">
            <v>0</v>
          </cell>
          <cell r="AG21" t="str">
            <v xml:space="preserve"> </v>
          </cell>
          <cell r="AH21">
            <v>2</v>
          </cell>
          <cell r="AI21">
            <v>-3202</v>
          </cell>
        </row>
        <row r="22">
          <cell r="A22">
            <v>21</v>
          </cell>
          <cell r="B22">
            <v>0</v>
          </cell>
          <cell r="C22">
            <v>1416496</v>
          </cell>
          <cell r="D22">
            <v>9</v>
          </cell>
          <cell r="E22" t="str">
            <v>ROMANO</v>
          </cell>
          <cell r="F22" t="str">
            <v>Salomé</v>
          </cell>
          <cell r="H22">
            <v>439</v>
          </cell>
          <cell r="I22" t="str">
            <v xml:space="preserve"> </v>
          </cell>
          <cell r="J22">
            <v>17140060</v>
          </cell>
          <cell r="K22" t="str">
            <v>R HOULGATAISE</v>
          </cell>
          <cell r="L22">
            <v>0</v>
          </cell>
          <cell r="M22">
            <v>5013127</v>
          </cell>
          <cell r="N22">
            <v>6</v>
          </cell>
          <cell r="O22" t="str">
            <v>ORVAIN</v>
          </cell>
          <cell r="P22" t="str">
            <v>Elise</v>
          </cell>
          <cell r="R22">
            <v>478</v>
          </cell>
          <cell r="S22" t="str">
            <v xml:space="preserve"> </v>
          </cell>
          <cell r="T22">
            <v>17500025</v>
          </cell>
          <cell r="U22" t="str">
            <v>ISIGNY-MONTIGNY</v>
          </cell>
          <cell r="V22">
            <v>1</v>
          </cell>
          <cell r="W22">
            <v>-6</v>
          </cell>
          <cell r="X22">
            <v>-8</v>
          </cell>
          <cell r="Y22">
            <v>-7</v>
          </cell>
          <cell r="AD22" t="str">
            <v>Critérium fédéral</v>
          </cell>
          <cell r="AE22" t="str">
            <v>13DR1 _ -13 ans Filles R1</v>
          </cell>
          <cell r="AF22">
            <v>0</v>
          </cell>
          <cell r="AG22" t="str">
            <v xml:space="preserve"> </v>
          </cell>
          <cell r="AH22">
            <v>2</v>
          </cell>
          <cell r="AI22">
            <v>-3207</v>
          </cell>
        </row>
        <row r="23">
          <cell r="A23">
            <v>22</v>
          </cell>
          <cell r="B23">
            <v>0</v>
          </cell>
          <cell r="C23">
            <v>618597</v>
          </cell>
          <cell r="D23">
            <v>7</v>
          </cell>
          <cell r="E23" t="str">
            <v>SECRETAIN</v>
          </cell>
          <cell r="F23" t="str">
            <v>Betty</v>
          </cell>
          <cell r="G23">
            <v>0</v>
          </cell>
          <cell r="H23">
            <v>627</v>
          </cell>
          <cell r="I23" t="str">
            <v xml:space="preserve"> </v>
          </cell>
          <cell r="J23">
            <v>17610131</v>
          </cell>
          <cell r="K23" t="str">
            <v>TT BRETONCELLES</v>
          </cell>
          <cell r="L23">
            <v>1</v>
          </cell>
          <cell r="M23">
            <v>1417249</v>
          </cell>
          <cell r="N23">
            <v>13</v>
          </cell>
          <cell r="O23" t="str">
            <v>CAPARD</v>
          </cell>
          <cell r="P23" t="str">
            <v>Camille</v>
          </cell>
          <cell r="Q23">
            <v>0</v>
          </cell>
          <cell r="R23">
            <v>483</v>
          </cell>
          <cell r="S23" t="str">
            <v xml:space="preserve"> </v>
          </cell>
          <cell r="T23">
            <v>17140009</v>
          </cell>
          <cell r="U23" t="str">
            <v>AG DEAUVILLAISE</v>
          </cell>
          <cell r="V23">
            <v>0</v>
          </cell>
          <cell r="W23">
            <v>5</v>
          </cell>
          <cell r="X23">
            <v>8</v>
          </cell>
          <cell r="Y23">
            <v>12</v>
          </cell>
          <cell r="AD23" t="str">
            <v>Critérium fédéral</v>
          </cell>
          <cell r="AE23" t="str">
            <v>13DR1 _ -13 ans Filles R1</v>
          </cell>
          <cell r="AF23">
            <v>0</v>
          </cell>
          <cell r="AG23" t="str">
            <v xml:space="preserve"> </v>
          </cell>
          <cell r="AH23">
            <v>2</v>
          </cell>
          <cell r="AI23">
            <v>-3208</v>
          </cell>
        </row>
        <row r="24">
          <cell r="A24">
            <v>23</v>
          </cell>
          <cell r="B24">
            <v>0</v>
          </cell>
          <cell r="C24">
            <v>5013127</v>
          </cell>
          <cell r="D24">
            <v>6</v>
          </cell>
          <cell r="E24" t="str">
            <v>ORVAIN</v>
          </cell>
          <cell r="F24" t="str">
            <v>Elise</v>
          </cell>
          <cell r="H24">
            <v>478</v>
          </cell>
          <cell r="I24" t="str">
            <v xml:space="preserve"> </v>
          </cell>
          <cell r="J24">
            <v>17500025</v>
          </cell>
          <cell r="K24" t="str">
            <v>ISIGNY-MONTIGNY</v>
          </cell>
          <cell r="L24">
            <v>0</v>
          </cell>
          <cell r="M24">
            <v>618597</v>
          </cell>
          <cell r="N24">
            <v>7</v>
          </cell>
          <cell r="O24" t="str">
            <v>SECRETAIN</v>
          </cell>
          <cell r="P24" t="str">
            <v>Betty</v>
          </cell>
          <cell r="Q24">
            <v>0</v>
          </cell>
          <cell r="R24">
            <v>627</v>
          </cell>
          <cell r="S24" t="str">
            <v xml:space="preserve"> </v>
          </cell>
          <cell r="T24">
            <v>17610131</v>
          </cell>
          <cell r="U24" t="str">
            <v>TT BRETONCELLES</v>
          </cell>
          <cell r="V24">
            <v>1</v>
          </cell>
          <cell r="W24">
            <v>5</v>
          </cell>
          <cell r="X24">
            <v>-9</v>
          </cell>
          <cell r="Y24">
            <v>8</v>
          </cell>
          <cell r="Z24">
            <v>-9</v>
          </cell>
          <cell r="AA24">
            <v>-5</v>
          </cell>
          <cell r="AD24" t="str">
            <v>Critérium fédéral</v>
          </cell>
          <cell r="AE24" t="str">
            <v>13DR1 _ -13 ans Filles R1</v>
          </cell>
          <cell r="AF24">
            <v>0</v>
          </cell>
          <cell r="AG24" t="str">
            <v xml:space="preserve"> </v>
          </cell>
          <cell r="AH24">
            <v>2</v>
          </cell>
          <cell r="AI24">
            <v>-3215</v>
          </cell>
        </row>
        <row r="25">
          <cell r="A25">
            <v>24</v>
          </cell>
          <cell r="B25">
            <v>0</v>
          </cell>
          <cell r="C25">
            <v>1416496</v>
          </cell>
          <cell r="D25">
            <v>9</v>
          </cell>
          <cell r="E25" t="str">
            <v>ROMANO</v>
          </cell>
          <cell r="F25" t="str">
            <v>Salomé</v>
          </cell>
          <cell r="H25">
            <v>439</v>
          </cell>
          <cell r="I25" t="str">
            <v xml:space="preserve"> </v>
          </cell>
          <cell r="J25">
            <v>17140060</v>
          </cell>
          <cell r="K25" t="str">
            <v>R HOULGATAISE</v>
          </cell>
          <cell r="L25">
            <v>1</v>
          </cell>
          <cell r="M25">
            <v>1417249</v>
          </cell>
          <cell r="N25">
            <v>13</v>
          </cell>
          <cell r="O25" t="str">
            <v>CAPARD</v>
          </cell>
          <cell r="P25" t="str">
            <v>Camille</v>
          </cell>
          <cell r="Q25">
            <v>0</v>
          </cell>
          <cell r="R25">
            <v>483</v>
          </cell>
          <cell r="S25" t="str">
            <v xml:space="preserve"> </v>
          </cell>
          <cell r="T25">
            <v>17140009</v>
          </cell>
          <cell r="U25" t="str">
            <v>AG DEAUVILLAISE</v>
          </cell>
          <cell r="V25">
            <v>0</v>
          </cell>
          <cell r="W25">
            <v>5</v>
          </cell>
          <cell r="X25">
            <v>8</v>
          </cell>
          <cell r="Y25">
            <v>6</v>
          </cell>
          <cell r="AD25" t="str">
            <v>Critérium fédéral</v>
          </cell>
          <cell r="AE25" t="str">
            <v>13DR1 _ -13 ans Filles R1</v>
          </cell>
          <cell r="AF25">
            <v>0</v>
          </cell>
          <cell r="AG25" t="str">
            <v xml:space="preserve"> </v>
          </cell>
          <cell r="AH25">
            <v>2</v>
          </cell>
          <cell r="AI25">
            <v>-3216</v>
          </cell>
        </row>
        <row r="26">
          <cell r="A26">
            <v>25</v>
          </cell>
          <cell r="B26">
            <v>0</v>
          </cell>
          <cell r="C26">
            <v>1418080</v>
          </cell>
          <cell r="D26">
            <v>11</v>
          </cell>
          <cell r="E26" t="str">
            <v>BRODIN</v>
          </cell>
          <cell r="F26" t="str">
            <v>Ophélie</v>
          </cell>
          <cell r="H26">
            <v>419</v>
          </cell>
          <cell r="I26" t="str">
            <v xml:space="preserve"> </v>
          </cell>
          <cell r="J26">
            <v>17140156</v>
          </cell>
          <cell r="K26" t="str">
            <v>CAEN TTC</v>
          </cell>
          <cell r="L26">
            <v>1</v>
          </cell>
          <cell r="M26">
            <v>1415578</v>
          </cell>
          <cell r="N26">
            <v>12</v>
          </cell>
          <cell r="O26" t="str">
            <v>DOLLEY</v>
          </cell>
          <cell r="P26" t="str">
            <v>Lisa</v>
          </cell>
          <cell r="R26">
            <v>496</v>
          </cell>
          <cell r="S26" t="str">
            <v xml:space="preserve"> </v>
          </cell>
          <cell r="T26">
            <v>17140009</v>
          </cell>
          <cell r="U26" t="str">
            <v>AG DEAUVILLAISE</v>
          </cell>
          <cell r="V26">
            <v>0</v>
          </cell>
          <cell r="W26">
            <v>5</v>
          </cell>
          <cell r="X26">
            <v>9</v>
          </cell>
          <cell r="Y26">
            <v>3</v>
          </cell>
          <cell r="AD26" t="str">
            <v>Critérium fédéral</v>
          </cell>
          <cell r="AE26" t="str">
            <v>13DR1 _ -13 ans Filles R1</v>
          </cell>
          <cell r="AF26">
            <v>0</v>
          </cell>
          <cell r="AG26" t="str">
            <v xml:space="preserve"> </v>
          </cell>
          <cell r="AH26">
            <v>2</v>
          </cell>
          <cell r="AI26">
            <v>-3209</v>
          </cell>
        </row>
        <row r="27">
          <cell r="A27">
            <v>26</v>
          </cell>
          <cell r="B27">
            <v>0</v>
          </cell>
          <cell r="C27">
            <v>1416544</v>
          </cell>
          <cell r="D27">
            <v>15</v>
          </cell>
          <cell r="E27" t="str">
            <v>AMETLLER</v>
          </cell>
          <cell r="F27" t="str">
            <v>Eloïse</v>
          </cell>
          <cell r="H27">
            <v>397</v>
          </cell>
          <cell r="I27" t="str">
            <v xml:space="preserve"> </v>
          </cell>
          <cell r="J27">
            <v>17140009</v>
          </cell>
          <cell r="K27" t="str">
            <v>AG DEAUVILLAISE</v>
          </cell>
          <cell r="L27">
            <v>0</v>
          </cell>
          <cell r="M27">
            <v>1416375</v>
          </cell>
          <cell r="N27">
            <v>14</v>
          </cell>
          <cell r="O27" t="str">
            <v>CONNAN</v>
          </cell>
          <cell r="P27" t="str">
            <v>Pauline</v>
          </cell>
          <cell r="R27">
            <v>443</v>
          </cell>
          <cell r="S27" t="str">
            <v xml:space="preserve"> </v>
          </cell>
          <cell r="T27">
            <v>17140160</v>
          </cell>
          <cell r="U27" t="str">
            <v>ASTT LION/S/MER</v>
          </cell>
          <cell r="V27">
            <v>1</v>
          </cell>
          <cell r="W27">
            <v>-12</v>
          </cell>
          <cell r="X27">
            <v>10</v>
          </cell>
          <cell r="Y27">
            <v>9</v>
          </cell>
          <cell r="Z27">
            <v>-8</v>
          </cell>
          <cell r="AA27">
            <v>-7</v>
          </cell>
          <cell r="AD27" t="str">
            <v>Critérium fédéral</v>
          </cell>
          <cell r="AE27" t="str">
            <v>13DR1 _ -13 ans Filles R1</v>
          </cell>
          <cell r="AF27">
            <v>0</v>
          </cell>
          <cell r="AG27" t="str">
            <v xml:space="preserve"> </v>
          </cell>
          <cell r="AH27">
            <v>2</v>
          </cell>
          <cell r="AI27">
            <v>-3210</v>
          </cell>
        </row>
        <row r="28">
          <cell r="A28">
            <v>27</v>
          </cell>
          <cell r="B28">
            <v>0</v>
          </cell>
          <cell r="C28">
            <v>1418080</v>
          </cell>
          <cell r="D28">
            <v>11</v>
          </cell>
          <cell r="E28" t="str">
            <v>BRODIN</v>
          </cell>
          <cell r="F28" t="str">
            <v>Ophélie</v>
          </cell>
          <cell r="H28">
            <v>419</v>
          </cell>
          <cell r="I28" t="str">
            <v xml:space="preserve"> </v>
          </cell>
          <cell r="J28">
            <v>17140156</v>
          </cell>
          <cell r="K28" t="str">
            <v>CAEN TTC</v>
          </cell>
          <cell r="L28">
            <v>1</v>
          </cell>
          <cell r="M28">
            <v>1416375</v>
          </cell>
          <cell r="N28">
            <v>14</v>
          </cell>
          <cell r="O28" t="str">
            <v>CONNAN</v>
          </cell>
          <cell r="P28" t="str">
            <v>Pauline</v>
          </cell>
          <cell r="R28">
            <v>443</v>
          </cell>
          <cell r="S28" t="str">
            <v xml:space="preserve"> </v>
          </cell>
          <cell r="T28">
            <v>17140160</v>
          </cell>
          <cell r="U28" t="str">
            <v>ASTT LION/S/MER</v>
          </cell>
          <cell r="V28">
            <v>0</v>
          </cell>
          <cell r="W28">
            <v>12</v>
          </cell>
          <cell r="X28">
            <v>-10</v>
          </cell>
          <cell r="Y28">
            <v>9</v>
          </cell>
          <cell r="Z28">
            <v>8</v>
          </cell>
          <cell r="AD28" t="str">
            <v>Critérium fédéral</v>
          </cell>
          <cell r="AE28" t="str">
            <v>13DR1 _ -13 ans Filles R1</v>
          </cell>
          <cell r="AF28">
            <v>0</v>
          </cell>
          <cell r="AG28" t="str">
            <v xml:space="preserve"> </v>
          </cell>
          <cell r="AH28">
            <v>2</v>
          </cell>
          <cell r="AI28">
            <v>-3217</v>
          </cell>
        </row>
        <row r="29">
          <cell r="A29">
            <v>28</v>
          </cell>
          <cell r="B29">
            <v>0</v>
          </cell>
          <cell r="C29">
            <v>1415578</v>
          </cell>
          <cell r="D29">
            <v>12</v>
          </cell>
          <cell r="E29" t="str">
            <v>DOLLEY</v>
          </cell>
          <cell r="F29" t="str">
            <v>Lisa</v>
          </cell>
          <cell r="H29">
            <v>496</v>
          </cell>
          <cell r="I29" t="str">
            <v xml:space="preserve"> </v>
          </cell>
          <cell r="J29">
            <v>17140009</v>
          </cell>
          <cell r="K29" t="str">
            <v>AG DEAUVILLAISE</v>
          </cell>
          <cell r="L29">
            <v>0</v>
          </cell>
          <cell r="M29">
            <v>1416544</v>
          </cell>
          <cell r="N29">
            <v>15</v>
          </cell>
          <cell r="O29" t="str">
            <v>AMETLLER</v>
          </cell>
          <cell r="P29" t="str">
            <v>Eloïse</v>
          </cell>
          <cell r="R29">
            <v>397</v>
          </cell>
          <cell r="S29" t="str">
            <v xml:space="preserve"> </v>
          </cell>
          <cell r="T29">
            <v>17140009</v>
          </cell>
          <cell r="U29" t="str">
            <v>AG DEAUVILLAISE</v>
          </cell>
          <cell r="V29">
            <v>1</v>
          </cell>
          <cell r="W29">
            <v>10</v>
          </cell>
          <cell r="X29">
            <v>-9</v>
          </cell>
          <cell r="Y29">
            <v>-9</v>
          </cell>
          <cell r="Z29">
            <v>-8</v>
          </cell>
          <cell r="AD29" t="str">
            <v>Critérium fédéral</v>
          </cell>
          <cell r="AE29" t="str">
            <v>13DR1 _ -13 ans Filles R1</v>
          </cell>
          <cell r="AF29">
            <v>0</v>
          </cell>
          <cell r="AG29" t="str">
            <v xml:space="preserve"> </v>
          </cell>
          <cell r="AH29">
            <v>2</v>
          </cell>
          <cell r="AI29">
            <v>-3218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0FFF2F-BF5E-4598-AA37-D6EEB91ABDBB}" name="Tableau3" displayName="Tableau3" ref="A1:AD48" totalsRowShown="0" headerRowDxfId="37" dataDxfId="35" headerRowBorderDxfId="36" tableBorderDxfId="34" totalsRowBorderDxfId="33">
  <autoFilter ref="A1:AD48" xr:uid="{F33E5D00-FAEF-4533-9147-D897F8FD4F44}"/>
  <sortState xmlns:xlrd2="http://schemas.microsoft.com/office/spreadsheetml/2017/richdata2" ref="A2:AD48">
    <sortCondition descending="1" ref="O1:O48"/>
  </sortState>
  <tableColumns count="30">
    <tableColumn id="1" xr3:uid="{4C4E0843-40F1-420C-AA7F-657E963E7C5E}" name="Nom" dataDxfId="32"/>
    <tableColumn id="2" xr3:uid="{418E4AA1-AF82-4095-8275-DD84882B80CD}" name="Prénom" dataDxfId="31"/>
    <tableColumn id="29" xr3:uid="{2BAA18F1-9E75-4E30-9D23-D9050ACE22E7}" name="N° Licence" dataDxfId="30"/>
    <tableColumn id="3" xr3:uid="{49CD39BD-D31F-43E2-9273-DF61BE12AAC5}" name="Sexe" dataDxfId="29"/>
    <tableColumn id="4" xr3:uid="{CC73C90E-FC74-4F06-9D55-3977A8E26A13}" name="0723" dataDxfId="28"/>
    <tableColumn id="5" xr3:uid="{4ABC556A-B415-4103-8713-3EFCAE7D9604}" name="0823" dataDxfId="27"/>
    <tableColumn id="6" xr3:uid="{451F0BB8-66CC-44C2-9F02-8DDE8091158C}" name="0923" dataDxfId="26"/>
    <tableColumn id="18" xr3:uid="{2F74680B-F339-441A-9AD9-C3BF3EA09DE8}" name="Progression 0923" dataDxfId="25">
      <calculatedColumnFormula>Tableau3[[#This Row],[1023]]-Tableau3[[#This Row],[0923]]</calculatedColumnFormula>
    </tableColumn>
    <tableColumn id="7" xr3:uid="{D247646A-55CC-4D0C-A11F-435E40E102B1}" name="1023" dataDxfId="24">
      <calculatedColumnFormula>1275-8</calculatedColumnFormula>
    </tableColumn>
    <tableColumn id="19" xr3:uid="{B873DD4C-D77A-4D81-BC80-DF145B9E8492}" name="Progression 1023" dataDxfId="23"/>
    <tableColumn id="8" xr3:uid="{574EDBE9-41AA-4073-8EEE-403DE5B32D89}" name="1123" dataDxfId="22">
      <calculatedColumnFormula>I2+J2</calculatedColumnFormula>
    </tableColumn>
    <tableColumn id="20" xr3:uid="{F0A2AF4B-E85A-4C20-A11A-5A2C85D0119C}" name="Progression 1123" dataDxfId="21"/>
    <tableColumn id="9" xr3:uid="{FF13FE9E-6607-4245-8366-E607AAA30E3D}" name="1223" dataDxfId="20">
      <calculatedColumnFormula>Tableau3[[#This Row],[1123]]+Tableau3[[#This Row],[Progression 1123]]</calculatedColumnFormula>
    </tableColumn>
    <tableColumn id="21" xr3:uid="{7721E7FA-2B87-4921-871B-D1AA906B6CB6}" name="Progression 1223" dataDxfId="19">
      <calculatedColumnFormula>Tableau3[[#This Row],[0124]]-Tableau3[[#This Row],[1223]]</calculatedColumnFormula>
    </tableColumn>
    <tableColumn id="10" xr3:uid="{A48FA72F-8FB6-4A01-B338-29B234E1940F}" name="0124" dataDxfId="18"/>
    <tableColumn id="22" xr3:uid="{40F08296-B6A0-4BCD-A61C-3E5661DAFB70}" name="Progression 0124" dataDxfId="17"/>
    <tableColumn id="11" xr3:uid="{C6AB5183-98EA-4316-9F4A-EFFD21CBD1B6}" name="0224" dataDxfId="16"/>
    <tableColumn id="23" xr3:uid="{D7D66706-64D6-4B5B-93AD-C4B727668DA2}" name="Progression 0224" dataDxfId="15"/>
    <tableColumn id="12" xr3:uid="{A908588E-12BC-4DEF-B0A8-7973F9459FDC}" name="0324" dataDxfId="14"/>
    <tableColumn id="24" xr3:uid="{7107167F-2C3F-4AB7-97F3-BDDFA2F59C2E}" name="Progression 0324" dataDxfId="13"/>
    <tableColumn id="13" xr3:uid="{BF65500E-09B4-4B92-AC9D-80120EB07CF1}" name="0424" dataDxfId="12"/>
    <tableColumn id="25" xr3:uid="{AEC93779-0432-4CC2-9438-5EF878F4CAE3}" name="Progression 0424" dataDxfId="11"/>
    <tableColumn id="14" xr3:uid="{FA885DC0-6F45-4E83-9ED6-3C88316AF4D9}" name="0524" dataDxfId="10"/>
    <tableColumn id="26" xr3:uid="{75303712-C7A0-4D98-AE09-2C998A92BEC5}" name="Progression 0524" dataDxfId="9"/>
    <tableColumn id="15" xr3:uid="{CA62445B-4D85-4D19-81AA-9CC697A5BB7E}" name="0624" dataDxfId="8"/>
    <tableColumn id="27" xr3:uid="{009318F9-2D79-4C1B-8CDA-37DA8B389E6B}" name="Progression 0624" dataDxfId="7"/>
    <tableColumn id="16" xr3:uid="{4B8B9A47-7B5C-43B7-8839-7EA1F4251648}" name="0724" dataDxfId="6"/>
    <tableColumn id="17" xr3:uid="{F9C9A0DF-6BE1-4ED1-B16F-9C06968402AC}" name="0824" dataDxfId="5"/>
    <tableColumn id="28" xr3:uid="{274BDB1C-8E65-446C-8828-C5D9CFAFC3AB}" name="PROGRESSION SAISON 2023-2024" dataDxfId="4">
      <calculatedColumnFormula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calculatedColumnFormula>
    </tableColumn>
    <tableColumn id="36" xr3:uid="{66CB2388-1C8D-4CC2-BAD9-DA3BDBFDB4C3}" name="0924" dataDxfId="3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ingpocket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B87C8-6D07-4A44-806B-A6DDCE2F1C07}">
  <dimension ref="A1:AD56"/>
  <sheetViews>
    <sheetView tabSelected="1" zoomScale="90" zoomScaleNormal="90" workbookViewId="0">
      <selection activeCell="H33" sqref="H33"/>
    </sheetView>
  </sheetViews>
  <sheetFormatPr baseColWidth="10" defaultColWidth="11.453125" defaultRowHeight="12.5" x14ac:dyDescent="0.25"/>
  <cols>
    <col min="1" max="1" width="20.54296875" bestFit="1" customWidth="1"/>
    <col min="2" max="3" width="17.453125" customWidth="1"/>
    <col min="4" max="4" width="6.7265625" customWidth="1"/>
    <col min="5" max="5" width="10.54296875" bestFit="1" customWidth="1"/>
    <col min="6" max="6" width="9.54296875" customWidth="1"/>
    <col min="7" max="7" width="12.453125" customWidth="1"/>
    <col min="8" max="8" width="12" customWidth="1"/>
    <col min="9" max="9" width="10.54296875" bestFit="1" customWidth="1"/>
    <col min="10" max="10" width="13" customWidth="1"/>
    <col min="11" max="11" width="10.54296875" bestFit="1" customWidth="1"/>
    <col min="12" max="12" width="12.453125" customWidth="1"/>
    <col min="13" max="13" width="10.54296875" style="56" bestFit="1" customWidth="1"/>
    <col min="14" max="14" width="12.453125" customWidth="1"/>
    <col min="15" max="15" width="10.54296875" bestFit="1" customWidth="1"/>
    <col min="16" max="16" width="13" customWidth="1"/>
    <col min="17" max="17" width="10.54296875" bestFit="1" customWidth="1"/>
    <col min="18" max="18" width="12.26953125" customWidth="1"/>
    <col min="19" max="19" width="10.54296875" bestFit="1" customWidth="1"/>
    <col min="20" max="20" width="15.1796875" bestFit="1" customWidth="1"/>
    <col min="21" max="21" width="10.54296875" customWidth="1"/>
    <col min="22" max="22" width="12.54296875" customWidth="1"/>
    <col min="23" max="24" width="10.54296875" customWidth="1"/>
    <col min="25" max="25" width="10.54296875" bestFit="1" customWidth="1"/>
    <col min="26" max="26" width="10.54296875" customWidth="1"/>
    <col min="27" max="28" width="10.54296875" bestFit="1" customWidth="1"/>
    <col min="29" max="29" width="20.26953125" customWidth="1"/>
    <col min="30" max="30" width="10.54296875" bestFit="1" customWidth="1"/>
    <col min="31" max="31" width="24.1796875" bestFit="1" customWidth="1"/>
  </cols>
  <sheetData>
    <row r="1" spans="1:30" s="11" customFormat="1" ht="51" customHeight="1" thickBot="1" x14ac:dyDescent="0.3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9" t="s">
        <v>11</v>
      </c>
      <c r="M1" s="10" t="s">
        <v>12</v>
      </c>
      <c r="N1" s="9" t="s">
        <v>13</v>
      </c>
      <c r="O1" s="4" t="s">
        <v>14</v>
      </c>
      <c r="P1" s="9" t="s">
        <v>15</v>
      </c>
      <c r="Q1" s="4" t="s">
        <v>16</v>
      </c>
      <c r="R1" s="5" t="s">
        <v>17</v>
      </c>
      <c r="S1" s="4" t="s">
        <v>18</v>
      </c>
      <c r="T1" s="5" t="s">
        <v>19</v>
      </c>
      <c r="U1" s="4" t="s">
        <v>20</v>
      </c>
      <c r="V1" s="5" t="s">
        <v>21</v>
      </c>
      <c r="W1" s="4" t="s">
        <v>22</v>
      </c>
      <c r="X1" s="5" t="s">
        <v>23</v>
      </c>
      <c r="Y1" s="4" t="s">
        <v>24</v>
      </c>
      <c r="Z1" s="5" t="s">
        <v>25</v>
      </c>
      <c r="AA1" s="4" t="s">
        <v>26</v>
      </c>
      <c r="AB1" s="4" t="s">
        <v>27</v>
      </c>
      <c r="AC1" s="5" t="s">
        <v>28</v>
      </c>
      <c r="AD1" s="4" t="s">
        <v>29</v>
      </c>
    </row>
    <row r="2" spans="1:30" x14ac:dyDescent="0.25">
      <c r="A2" s="12" t="s">
        <v>30</v>
      </c>
      <c r="B2" s="13" t="s">
        <v>31</v>
      </c>
      <c r="C2" s="14" t="s">
        <v>32</v>
      </c>
      <c r="D2" s="15" t="s">
        <v>33</v>
      </c>
      <c r="E2" s="16">
        <v>2778</v>
      </c>
      <c r="F2" s="16">
        <v>2778</v>
      </c>
      <c r="G2" s="16">
        <v>2778</v>
      </c>
      <c r="H2" s="17">
        <f>Tableau3[[#This Row],[1023]]-Tableau3[[#This Row],[0923]]</f>
        <v>3</v>
      </c>
      <c r="I2" s="18">
        <v>2781</v>
      </c>
      <c r="J2" s="19">
        <v>9</v>
      </c>
      <c r="K2" s="20">
        <f>I2+J2</f>
        <v>2790</v>
      </c>
      <c r="L2" s="21">
        <v>4</v>
      </c>
      <c r="M2" s="22">
        <f>Tableau3[[#This Row],[1123]]+Tableau3[[#This Row],[Progression 1123]]</f>
        <v>2794</v>
      </c>
      <c r="N2" s="23">
        <f>Tableau3[[#This Row],[0124]]-Tableau3[[#This Row],[1223]]</f>
        <v>-5</v>
      </c>
      <c r="O2" s="24">
        <v>2789</v>
      </c>
      <c r="P2" s="2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11</v>
      </c>
      <c r="AD2" s="16"/>
    </row>
    <row r="3" spans="1:30" x14ac:dyDescent="0.25">
      <c r="A3" s="27" t="s">
        <v>34</v>
      </c>
      <c r="B3" s="28" t="s">
        <v>35</v>
      </c>
      <c r="C3" s="14" t="s">
        <v>36</v>
      </c>
      <c r="D3" s="29" t="s">
        <v>33</v>
      </c>
      <c r="E3" s="16">
        <v>2711</v>
      </c>
      <c r="F3" s="16">
        <v>2711</v>
      </c>
      <c r="G3" s="16">
        <v>2711</v>
      </c>
      <c r="H3" s="17">
        <f>Tableau3[[#This Row],[1023]]-Tableau3[[#This Row],[0923]]</f>
        <v>5.0000000000181899E-2</v>
      </c>
      <c r="I3" s="18">
        <v>2711.05</v>
      </c>
      <c r="J3" s="19">
        <v>29</v>
      </c>
      <c r="K3" s="20">
        <f>I3+J3</f>
        <v>2740.05</v>
      </c>
      <c r="L3" s="19">
        <v>-5.5</v>
      </c>
      <c r="M3" s="22">
        <f>Tableau3[[#This Row],[1123]]+Tableau3[[#This Row],[Progression 1123]]</f>
        <v>2734.55</v>
      </c>
      <c r="N3" s="30">
        <f>Tableau3[[#This Row],[0124]]-Tableau3[[#This Row],[1223]]</f>
        <v>-1.5500000000001819</v>
      </c>
      <c r="O3" s="24">
        <v>2733</v>
      </c>
      <c r="P3" s="31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22</v>
      </c>
      <c r="AD3" s="16"/>
    </row>
    <row r="4" spans="1:30" x14ac:dyDescent="0.25">
      <c r="A4" s="12" t="s">
        <v>37</v>
      </c>
      <c r="B4" s="13" t="s">
        <v>38</v>
      </c>
      <c r="C4" s="14" t="s">
        <v>39</v>
      </c>
      <c r="D4" s="15" t="s">
        <v>33</v>
      </c>
      <c r="E4" s="16">
        <v>2630</v>
      </c>
      <c r="F4" s="16">
        <v>2630</v>
      </c>
      <c r="G4" s="16">
        <v>2630</v>
      </c>
      <c r="H4" s="17">
        <f>Tableau3[[#This Row],[1023]]-Tableau3[[#This Row],[0923]]</f>
        <v>-2.1999999999998181</v>
      </c>
      <c r="I4" s="18">
        <v>2627.8</v>
      </c>
      <c r="J4" s="19">
        <v>4.7</v>
      </c>
      <c r="K4" s="20">
        <f>I4+J4</f>
        <v>2632.5</v>
      </c>
      <c r="L4" s="19">
        <v>4.75</v>
      </c>
      <c r="M4" s="22">
        <f>Tableau3[[#This Row],[1123]]+Tableau3[[#This Row],[Progression 1123]]</f>
        <v>2637.25</v>
      </c>
      <c r="N4" s="30">
        <f>Tableau3[[#This Row],[0124]]-Tableau3[[#This Row],[1223]]</f>
        <v>23.75</v>
      </c>
      <c r="O4" s="24">
        <v>2661</v>
      </c>
      <c r="P4" s="31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31.000000000000181</v>
      </c>
      <c r="AD4" s="16"/>
    </row>
    <row r="5" spans="1:30" x14ac:dyDescent="0.25">
      <c r="A5" s="27" t="s">
        <v>40</v>
      </c>
      <c r="B5" s="28" t="s">
        <v>41</v>
      </c>
      <c r="C5" s="14" t="s">
        <v>42</v>
      </c>
      <c r="D5" s="29" t="s">
        <v>33</v>
      </c>
      <c r="E5" s="16">
        <v>2692</v>
      </c>
      <c r="F5" s="16">
        <v>2692</v>
      </c>
      <c r="G5" s="16">
        <v>2692</v>
      </c>
      <c r="H5" s="17">
        <f>Tableau3[[#This Row],[1023]]-Tableau3[[#This Row],[0923]]</f>
        <v>-14.099999999999909</v>
      </c>
      <c r="I5" s="18">
        <f>2692-15+0.4+0.5</f>
        <v>2677.9</v>
      </c>
      <c r="J5" s="19">
        <v>-59.5</v>
      </c>
      <c r="K5" s="20">
        <f>I5+J5</f>
        <v>2618.4</v>
      </c>
      <c r="L5" s="19">
        <v>18</v>
      </c>
      <c r="M5" s="22">
        <v>2636.38</v>
      </c>
      <c r="N5" s="30">
        <f>Tableau3[[#This Row],[0124]]-Tableau3[[#This Row],[1223]]</f>
        <v>-38.380000000000109</v>
      </c>
      <c r="O5" s="24">
        <v>2598</v>
      </c>
      <c r="P5" s="31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-93.980000000000018</v>
      </c>
      <c r="AD5" s="16"/>
    </row>
    <row r="6" spans="1:30" x14ac:dyDescent="0.25">
      <c r="A6" s="27" t="s">
        <v>43</v>
      </c>
      <c r="B6" s="28" t="s">
        <v>44</v>
      </c>
      <c r="C6" s="14" t="s">
        <v>45</v>
      </c>
      <c r="D6" s="29" t="s">
        <v>33</v>
      </c>
      <c r="E6" s="16">
        <v>2066</v>
      </c>
      <c r="F6" s="16">
        <v>2066</v>
      </c>
      <c r="G6" s="16">
        <v>2066</v>
      </c>
      <c r="H6" s="17">
        <f>Tableau3[[#This Row],[1023]]-Tableau3[[#This Row],[0923]]</f>
        <v>0</v>
      </c>
      <c r="I6" s="18">
        <v>2066</v>
      </c>
      <c r="J6" s="19">
        <f>5.5+2+4</f>
        <v>11.5</v>
      </c>
      <c r="K6" s="20">
        <f>I6+J6</f>
        <v>2077.5</v>
      </c>
      <c r="L6" s="19">
        <f>-7+3+5</f>
        <v>1</v>
      </c>
      <c r="M6" s="22">
        <f>Tableau3[[#This Row],[1123]]+Tableau3[[#This Row],[Progression 1123]]</f>
        <v>2078.5</v>
      </c>
      <c r="N6" s="30">
        <f>Tableau3[[#This Row],[0124]]-Tableau3[[#This Row],[1223]]</f>
        <v>-5.5</v>
      </c>
      <c r="O6" s="24">
        <v>2073</v>
      </c>
      <c r="P6" s="31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7</v>
      </c>
      <c r="AD6" s="16"/>
    </row>
    <row r="7" spans="1:30" x14ac:dyDescent="0.25">
      <c r="A7" s="27" t="s">
        <v>46</v>
      </c>
      <c r="B7" s="28" t="s">
        <v>47</v>
      </c>
      <c r="C7" s="14" t="s">
        <v>48</v>
      </c>
      <c r="D7" s="15" t="s">
        <v>33</v>
      </c>
      <c r="E7" s="16">
        <v>2100</v>
      </c>
      <c r="F7" s="16">
        <v>2100</v>
      </c>
      <c r="G7" s="16">
        <v>2100</v>
      </c>
      <c r="H7" s="17">
        <f>Tableau3[[#This Row],[1023]]-Tableau3[[#This Row],[0923]]</f>
        <v>5</v>
      </c>
      <c r="I7" s="18">
        <v>2105</v>
      </c>
      <c r="J7" s="19">
        <f>K7-I7</f>
        <v>9.25</v>
      </c>
      <c r="K7" s="20">
        <v>2114.25</v>
      </c>
      <c r="L7" s="19">
        <v>3.5</v>
      </c>
      <c r="M7" s="22">
        <v>2118.13</v>
      </c>
      <c r="N7" s="30">
        <f>Tableau3[[#This Row],[0124]]-Tableau3[[#This Row],[1223]]</f>
        <v>-46.130000000000109</v>
      </c>
      <c r="O7" s="24">
        <v>2072</v>
      </c>
      <c r="P7" s="31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-28.380000000000109</v>
      </c>
      <c r="AD7" s="16"/>
    </row>
    <row r="8" spans="1:30" x14ac:dyDescent="0.25">
      <c r="A8" s="27" t="s">
        <v>49</v>
      </c>
      <c r="B8" s="28" t="s">
        <v>50</v>
      </c>
      <c r="C8" s="14" t="s">
        <v>51</v>
      </c>
      <c r="D8" s="15" t="s">
        <v>33</v>
      </c>
      <c r="E8" s="16">
        <v>2063</v>
      </c>
      <c r="F8" s="16">
        <v>2063</v>
      </c>
      <c r="G8" s="16">
        <v>2063</v>
      </c>
      <c r="H8" s="17">
        <f>Tableau3[[#This Row],[1023]]-Tableau3[[#This Row],[0923]]</f>
        <v>-3</v>
      </c>
      <c r="I8" s="18">
        <f>2063+4-1-6</f>
        <v>2060</v>
      </c>
      <c r="J8" s="19">
        <f>-2+1+2+1+5.5</f>
        <v>7.5</v>
      </c>
      <c r="K8" s="20">
        <f t="shared" ref="K8:K18" si="0">I8+J8</f>
        <v>2067.5</v>
      </c>
      <c r="L8" s="19">
        <v>-5.5</v>
      </c>
      <c r="M8" s="22">
        <f>Tableau3[[#This Row],[1123]]+Tableau3[[#This Row],[Progression 1123]]</f>
        <v>2062</v>
      </c>
      <c r="N8" s="30">
        <f>Tableau3[[#This Row],[0124]]-Tableau3[[#This Row],[1223]]</f>
        <v>3</v>
      </c>
      <c r="O8" s="24">
        <v>2065</v>
      </c>
      <c r="P8" s="31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2</v>
      </c>
      <c r="AD8" s="16"/>
    </row>
    <row r="9" spans="1:30" x14ac:dyDescent="0.25">
      <c r="A9" s="27" t="s">
        <v>52</v>
      </c>
      <c r="B9" s="28" t="s">
        <v>53</v>
      </c>
      <c r="C9" s="14" t="s">
        <v>54</v>
      </c>
      <c r="D9" s="15" t="s">
        <v>33</v>
      </c>
      <c r="E9" s="16">
        <v>1974</v>
      </c>
      <c r="F9" s="16">
        <v>1974</v>
      </c>
      <c r="G9" s="16">
        <v>1974</v>
      </c>
      <c r="H9" s="17">
        <f>Tableau3[[#This Row],[1023]]-Tableau3[[#This Row],[0923]]</f>
        <v>-12</v>
      </c>
      <c r="I9" s="18">
        <f>1974-7-4-1</f>
        <v>1962</v>
      </c>
      <c r="J9" s="19">
        <f>-8-1-1-12.5-4-2</f>
        <v>-28.5</v>
      </c>
      <c r="K9" s="20">
        <f t="shared" si="0"/>
        <v>1933.5</v>
      </c>
      <c r="L9" s="19">
        <v>-14.5</v>
      </c>
      <c r="M9" s="22">
        <f>Tableau3[[#This Row],[1123]]+Tableau3[[#This Row],[Progression 1123]]</f>
        <v>1919</v>
      </c>
      <c r="N9" s="30">
        <f>Tableau3[[#This Row],[0124]]-Tableau3[[#This Row],[1223]]</f>
        <v>1</v>
      </c>
      <c r="O9" s="24">
        <v>1920</v>
      </c>
      <c r="P9" s="31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-54</v>
      </c>
      <c r="AD9" s="16"/>
    </row>
    <row r="10" spans="1:30" x14ac:dyDescent="0.25">
      <c r="A10" s="27" t="s">
        <v>55</v>
      </c>
      <c r="B10" s="28" t="s">
        <v>56</v>
      </c>
      <c r="C10" s="14" t="s">
        <v>57</v>
      </c>
      <c r="D10" s="15" t="s">
        <v>33</v>
      </c>
      <c r="E10" s="16">
        <v>1898</v>
      </c>
      <c r="F10" s="16">
        <v>1898</v>
      </c>
      <c r="G10" s="16">
        <v>1898</v>
      </c>
      <c r="H10" s="17">
        <f>Tableau3[[#This Row],[1023]]-Tableau3[[#This Row],[0923]]</f>
        <v>5.5</v>
      </c>
      <c r="I10" s="18">
        <f>1898+6-0.5</f>
        <v>1903.5</v>
      </c>
      <c r="J10" s="19">
        <f>-6-0.5-10-1+3</f>
        <v>-14.5</v>
      </c>
      <c r="K10" s="20">
        <f t="shared" si="0"/>
        <v>1889</v>
      </c>
      <c r="L10" s="19">
        <v>2</v>
      </c>
      <c r="M10" s="22">
        <f>Tableau3[[#This Row],[1123]]+Tableau3[[#This Row],[Progression 1123]]</f>
        <v>1891</v>
      </c>
      <c r="N10" s="30">
        <f>Tableau3[[#This Row],[0124]]-Tableau3[[#This Row],[1223]]</f>
        <v>0</v>
      </c>
      <c r="O10" s="24">
        <v>1891</v>
      </c>
      <c r="P10" s="31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-7</v>
      </c>
      <c r="AD10" s="16"/>
    </row>
    <row r="11" spans="1:30" x14ac:dyDescent="0.25">
      <c r="A11" s="27" t="s">
        <v>58</v>
      </c>
      <c r="B11" s="28" t="s">
        <v>59</v>
      </c>
      <c r="C11" s="14" t="s">
        <v>60</v>
      </c>
      <c r="D11" s="15" t="s">
        <v>33</v>
      </c>
      <c r="E11" s="16">
        <v>1895</v>
      </c>
      <c r="F11" s="16">
        <v>1895</v>
      </c>
      <c r="G11" s="16">
        <v>1895</v>
      </c>
      <c r="H11" s="17">
        <f>Tableau3[[#This Row],[1023]]-Tableau3[[#This Row],[0923]]</f>
        <v>4</v>
      </c>
      <c r="I11" s="18">
        <f>1895+7-3</f>
        <v>1899</v>
      </c>
      <c r="J11" s="19">
        <v>0</v>
      </c>
      <c r="K11" s="20">
        <f t="shared" si="0"/>
        <v>1899</v>
      </c>
      <c r="L11" s="19">
        <v>-5.5</v>
      </c>
      <c r="M11" s="22">
        <f>Tableau3[[#This Row],[1123]]+Tableau3[[#This Row],[Progression 1123]]</f>
        <v>1893.5</v>
      </c>
      <c r="N11" s="30">
        <f>Tableau3[[#This Row],[0124]]-Tableau3[[#This Row],[1223]]</f>
        <v>-5.5</v>
      </c>
      <c r="O11" s="24">
        <v>1888</v>
      </c>
      <c r="P11" s="31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-7</v>
      </c>
      <c r="AD11" s="16"/>
    </row>
    <row r="12" spans="1:30" x14ac:dyDescent="0.25">
      <c r="A12" s="27" t="s">
        <v>61</v>
      </c>
      <c r="B12" s="28" t="s">
        <v>62</v>
      </c>
      <c r="C12" s="14" t="s">
        <v>63</v>
      </c>
      <c r="D12" s="29" t="s">
        <v>33</v>
      </c>
      <c r="E12" s="16">
        <v>1894</v>
      </c>
      <c r="F12" s="16">
        <v>1894</v>
      </c>
      <c r="G12" s="16">
        <v>1894</v>
      </c>
      <c r="H12" s="17">
        <v>0</v>
      </c>
      <c r="I12" s="18">
        <v>1894</v>
      </c>
      <c r="J12" s="19">
        <v>0</v>
      </c>
      <c r="K12" s="20">
        <f t="shared" si="0"/>
        <v>1894</v>
      </c>
      <c r="L12" s="19">
        <v>-11</v>
      </c>
      <c r="M12" s="22">
        <f>Tableau3[[#This Row],[1123]]+Tableau3[[#This Row],[Progression 1123]]</f>
        <v>1883</v>
      </c>
      <c r="N12" s="30">
        <f>Tableau3[[#This Row],[0124]]-Tableau3[[#This Row],[1223]]</f>
        <v>-9</v>
      </c>
      <c r="O12" s="24">
        <v>1874</v>
      </c>
      <c r="P12" s="31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-20</v>
      </c>
      <c r="AD12" s="16"/>
    </row>
    <row r="13" spans="1:30" x14ac:dyDescent="0.25">
      <c r="A13" s="27" t="s">
        <v>64</v>
      </c>
      <c r="B13" s="28" t="s">
        <v>65</v>
      </c>
      <c r="C13" s="32" t="s">
        <v>66</v>
      </c>
      <c r="D13" s="13" t="s">
        <v>33</v>
      </c>
      <c r="E13" s="16">
        <v>1858</v>
      </c>
      <c r="F13" s="16">
        <v>1858</v>
      </c>
      <c r="G13" s="31">
        <v>1858</v>
      </c>
      <c r="H13" s="17">
        <f>Tableau3[[#This Row],[1023]]-Tableau3[[#This Row],[0923]]</f>
        <v>9</v>
      </c>
      <c r="I13" s="33">
        <f>1858+10+6-7</f>
        <v>1867</v>
      </c>
      <c r="J13" s="19">
        <f>-1-0-4.5-2+5.5</f>
        <v>-2</v>
      </c>
      <c r="K13" s="20">
        <f t="shared" si="0"/>
        <v>1865</v>
      </c>
      <c r="L13" s="19">
        <v>-4.5</v>
      </c>
      <c r="M13" s="33">
        <f>Tableau3[[#This Row],[1123]]+Tableau3[[#This Row],[Progression 1123]]</f>
        <v>1860.5</v>
      </c>
      <c r="N13" s="30">
        <f>Tableau3[[#This Row],[0124]]-Tableau3[[#This Row],[1223]]</f>
        <v>-0.5</v>
      </c>
      <c r="O13" s="34">
        <v>1860</v>
      </c>
      <c r="P13" s="31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2</v>
      </c>
      <c r="AD13" s="16"/>
    </row>
    <row r="14" spans="1:30" x14ac:dyDescent="0.25">
      <c r="A14" s="27" t="s">
        <v>67</v>
      </c>
      <c r="B14" s="28" t="s">
        <v>68</v>
      </c>
      <c r="C14" s="14" t="s">
        <v>69</v>
      </c>
      <c r="D14" s="15" t="s">
        <v>33</v>
      </c>
      <c r="E14" s="16">
        <v>1854</v>
      </c>
      <c r="F14" s="16">
        <v>1854</v>
      </c>
      <c r="G14" s="16">
        <v>1854</v>
      </c>
      <c r="H14" s="17">
        <f>Tableau3[[#This Row],[1023]]-Tableau3[[#This Row],[0923]]</f>
        <v>0</v>
      </c>
      <c r="I14" s="18">
        <f>1854+0</f>
        <v>1854</v>
      </c>
      <c r="J14" s="19">
        <v>3.5</v>
      </c>
      <c r="K14" s="20">
        <f t="shared" si="0"/>
        <v>1857.5</v>
      </c>
      <c r="L14" s="19">
        <v>-8</v>
      </c>
      <c r="M14" s="22">
        <f>Tableau3[[#This Row],[1123]]+Tableau3[[#This Row],[Progression 1123]]</f>
        <v>1849.5</v>
      </c>
      <c r="N14" s="30">
        <f>Tableau3[[#This Row],[0124]]-Tableau3[[#This Row],[1223]]</f>
        <v>-5.5</v>
      </c>
      <c r="O14" s="24">
        <v>1844</v>
      </c>
      <c r="P14" s="31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-10</v>
      </c>
      <c r="AD14" s="16"/>
    </row>
    <row r="15" spans="1:30" x14ac:dyDescent="0.25">
      <c r="A15" s="27" t="s">
        <v>70</v>
      </c>
      <c r="B15" s="28" t="s">
        <v>71</v>
      </c>
      <c r="C15" s="14" t="s">
        <v>72</v>
      </c>
      <c r="D15" s="29" t="s">
        <v>33</v>
      </c>
      <c r="E15" s="16">
        <v>1702</v>
      </c>
      <c r="F15" s="16">
        <v>1702</v>
      </c>
      <c r="G15" s="16">
        <v>1702</v>
      </c>
      <c r="H15" s="17">
        <f>Tableau3[[#This Row],[1023]]-Tableau3[[#This Row],[0923]]</f>
        <v>80</v>
      </c>
      <c r="I15" s="18">
        <v>1782</v>
      </c>
      <c r="J15" s="19">
        <f>-0.5-6.8-6+1.5+1.5+1.5+6-4-3+10-12-6-3.8-2.2-0.8-0+1.5+1.5-2.2-2.2-0.4-0-0+0.8+1.5+1.5+1.5+3+3+4.1</f>
        <v>-10.999999999999998</v>
      </c>
      <c r="K15" s="20">
        <f t="shared" si="0"/>
        <v>1771</v>
      </c>
      <c r="L15" s="19">
        <f>10+4-1+0-1-1-3</f>
        <v>8</v>
      </c>
      <c r="M15" s="22">
        <f>Tableau3[[#This Row],[1123]]+Tableau3[[#This Row],[Progression 1123]]</f>
        <v>1779</v>
      </c>
      <c r="N15" s="30">
        <f>Tableau3[[#This Row],[0124]]-Tableau3[[#This Row],[1223]]</f>
        <v>-7</v>
      </c>
      <c r="O15" s="24">
        <v>1772</v>
      </c>
      <c r="P15" s="31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70</v>
      </c>
      <c r="AD15" s="16"/>
    </row>
    <row r="16" spans="1:30" x14ac:dyDescent="0.25">
      <c r="A16" s="27" t="s">
        <v>73</v>
      </c>
      <c r="B16" s="28" t="s">
        <v>74</v>
      </c>
      <c r="C16" s="14" t="s">
        <v>75</v>
      </c>
      <c r="D16" s="15" t="s">
        <v>33</v>
      </c>
      <c r="E16" s="16">
        <v>1760</v>
      </c>
      <c r="F16" s="16">
        <v>1760</v>
      </c>
      <c r="G16" s="16">
        <v>1760</v>
      </c>
      <c r="H16" s="17">
        <f>Tableau3[[#This Row],[1023]]-Tableau3[[#This Row],[0923]]</f>
        <v>0</v>
      </c>
      <c r="I16" s="18">
        <f>1760+0</f>
        <v>1760</v>
      </c>
      <c r="J16" s="19">
        <v>0</v>
      </c>
      <c r="K16" s="20">
        <f t="shared" si="0"/>
        <v>1760</v>
      </c>
      <c r="L16" s="19">
        <v>0</v>
      </c>
      <c r="M16" s="22">
        <f>Tableau3[[#This Row],[1123]]+Tableau3[[#This Row],[Progression 1123]]</f>
        <v>1760</v>
      </c>
      <c r="N16" s="30">
        <f>Tableau3[[#This Row],[0124]]-Tableau3[[#This Row],[1223]]</f>
        <v>-5</v>
      </c>
      <c r="O16" s="24">
        <v>1755</v>
      </c>
      <c r="P16" s="31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-5</v>
      </c>
      <c r="AD16" s="16"/>
    </row>
    <row r="17" spans="1:30" x14ac:dyDescent="0.25">
      <c r="A17" s="27" t="s">
        <v>76</v>
      </c>
      <c r="B17" s="28" t="s">
        <v>77</v>
      </c>
      <c r="C17" s="14" t="s">
        <v>78</v>
      </c>
      <c r="D17" s="15" t="s">
        <v>33</v>
      </c>
      <c r="E17" s="16">
        <v>1740</v>
      </c>
      <c r="F17" s="16">
        <v>1740</v>
      </c>
      <c r="G17" s="16">
        <v>1740</v>
      </c>
      <c r="H17" s="17">
        <f>Tableau3[[#This Row],[1023]]-Tableau3[[#This Row],[0923]]</f>
        <v>-4</v>
      </c>
      <c r="I17" s="18">
        <f>1740-1-3</f>
        <v>1736</v>
      </c>
      <c r="J17" s="19">
        <v>0</v>
      </c>
      <c r="K17" s="20">
        <f t="shared" si="0"/>
        <v>1736</v>
      </c>
      <c r="L17" s="19">
        <v>0</v>
      </c>
      <c r="M17" s="22">
        <f>Tableau3[[#This Row],[1123]]+Tableau3[[#This Row],[Progression 1123]]</f>
        <v>1736</v>
      </c>
      <c r="N17" s="30">
        <f>Tableau3[[#This Row],[0124]]-Tableau3[[#This Row],[1223]]</f>
        <v>-5</v>
      </c>
      <c r="O17" s="24">
        <v>1731</v>
      </c>
      <c r="P17" s="31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-9</v>
      </c>
      <c r="AD17" s="16"/>
    </row>
    <row r="18" spans="1:30" x14ac:dyDescent="0.25">
      <c r="A18" s="27" t="s">
        <v>79</v>
      </c>
      <c r="B18" s="28" t="s">
        <v>80</v>
      </c>
      <c r="C18" s="14" t="s">
        <v>81</v>
      </c>
      <c r="D18" s="15" t="s">
        <v>33</v>
      </c>
      <c r="E18" s="16">
        <v>1620</v>
      </c>
      <c r="F18" s="16">
        <v>1620</v>
      </c>
      <c r="G18" s="16">
        <v>1620</v>
      </c>
      <c r="H18" s="17">
        <f>Tableau3[[#This Row],[1023]]-Tableau3[[#This Row],[0923]]</f>
        <v>0</v>
      </c>
      <c r="I18" s="18">
        <v>1620</v>
      </c>
      <c r="J18" s="35">
        <v>0.75</v>
      </c>
      <c r="K18" s="20">
        <f t="shared" si="0"/>
        <v>1620.75</v>
      </c>
      <c r="L18" s="19">
        <v>18</v>
      </c>
      <c r="M18" s="22">
        <f>Tableau3[[#This Row],[1123]]+Tableau3[[#This Row],[Progression 1123]]</f>
        <v>1638.75</v>
      </c>
      <c r="N18" s="30">
        <f>Tableau3[[#This Row],[0124]]-Tableau3[[#This Row],[1223]]</f>
        <v>28.25</v>
      </c>
      <c r="O18" s="24">
        <v>1667</v>
      </c>
      <c r="P18" s="31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47</v>
      </c>
      <c r="AD18" s="16"/>
    </row>
    <row r="19" spans="1:30" x14ac:dyDescent="0.25">
      <c r="A19" s="27" t="s">
        <v>79</v>
      </c>
      <c r="B19" s="28" t="s">
        <v>82</v>
      </c>
      <c r="C19" s="32" t="s">
        <v>83</v>
      </c>
      <c r="D19" s="34" t="s">
        <v>33</v>
      </c>
      <c r="E19" s="16">
        <v>1465</v>
      </c>
      <c r="F19" s="16">
        <v>1465</v>
      </c>
      <c r="G19" s="31">
        <v>1465</v>
      </c>
      <c r="H19" s="17">
        <f>Tableau3[[#This Row],[1023]]-Tableau3[[#This Row],[0923]]</f>
        <v>0</v>
      </c>
      <c r="I19" s="33">
        <v>1465</v>
      </c>
      <c r="J19" s="19">
        <v>0</v>
      </c>
      <c r="K19" s="20">
        <v>1465</v>
      </c>
      <c r="L19" s="19">
        <v>0</v>
      </c>
      <c r="M19" s="33">
        <f>Tableau3[[#This Row],[1123]]+Tableau3[[#This Row],[Progression 1123]]</f>
        <v>1465</v>
      </c>
      <c r="N19" s="30">
        <f>Tableau3[[#This Row],[0124]]-Tableau3[[#This Row],[1223]]</f>
        <v>-5</v>
      </c>
      <c r="O19" s="34">
        <v>1460</v>
      </c>
      <c r="P19" s="31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-5</v>
      </c>
      <c r="AD19" s="16"/>
    </row>
    <row r="20" spans="1:30" x14ac:dyDescent="0.25">
      <c r="A20" s="27" t="s">
        <v>84</v>
      </c>
      <c r="B20" s="28" t="s">
        <v>85</v>
      </c>
      <c r="C20" s="14" t="s">
        <v>86</v>
      </c>
      <c r="D20" s="15" t="s">
        <v>33</v>
      </c>
      <c r="E20" s="16">
        <v>1460</v>
      </c>
      <c r="F20" s="16">
        <v>1460</v>
      </c>
      <c r="G20" s="31">
        <v>1460</v>
      </c>
      <c r="H20" s="17">
        <f>Tableau3[[#This Row],[1023]]-Tableau3[[#This Row],[0923]]</f>
        <v>0</v>
      </c>
      <c r="I20" s="36">
        <v>1460</v>
      </c>
      <c r="J20" s="19">
        <v>0</v>
      </c>
      <c r="K20" s="20">
        <f t="shared" ref="K20:K48" si="1">I20+J20</f>
        <v>1460</v>
      </c>
      <c r="L20" s="19">
        <v>-41</v>
      </c>
      <c r="M20" s="22">
        <f>Tableau3[[#This Row],[1123]]+Tableau3[[#This Row],[Progression 1123]]</f>
        <v>1419</v>
      </c>
      <c r="N20" s="30">
        <f>Tableau3[[#This Row],[0124]]-Tableau3[[#This Row],[1223]]</f>
        <v>-92</v>
      </c>
      <c r="O20" s="24">
        <v>1327</v>
      </c>
      <c r="P20" s="31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-133</v>
      </c>
      <c r="AD20" s="16"/>
    </row>
    <row r="21" spans="1:30" x14ac:dyDescent="0.25">
      <c r="A21" s="27" t="s">
        <v>87</v>
      </c>
      <c r="B21" s="28" t="s">
        <v>88</v>
      </c>
      <c r="C21" s="14" t="s">
        <v>89</v>
      </c>
      <c r="D21" s="15" t="s">
        <v>33</v>
      </c>
      <c r="E21" s="16">
        <v>1275</v>
      </c>
      <c r="F21" s="16">
        <v>1275</v>
      </c>
      <c r="G21" s="16">
        <v>1275</v>
      </c>
      <c r="H21" s="17">
        <f>Tableau3[[#This Row],[1023]]-Tableau3[[#This Row],[0923]]</f>
        <v>-8</v>
      </c>
      <c r="I21" s="18">
        <f>1275-8</f>
        <v>1267</v>
      </c>
      <c r="J21" s="37">
        <f>-2-0.5+4</f>
        <v>1.5</v>
      </c>
      <c r="K21" s="20">
        <f t="shared" si="1"/>
        <v>1268.5</v>
      </c>
      <c r="L21" s="19">
        <v>0</v>
      </c>
      <c r="M21" s="22">
        <f>Tableau3[[#This Row],[1123]]+Tableau3[[#This Row],[Progression 1123]]</f>
        <v>1268.5</v>
      </c>
      <c r="N21" s="30">
        <f>Tableau3[[#This Row],[0124]]-Tableau3[[#This Row],[1223]]</f>
        <v>-5.5</v>
      </c>
      <c r="O21" s="24">
        <v>1263</v>
      </c>
      <c r="P21" s="31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-12</v>
      </c>
      <c r="AD21" s="16"/>
    </row>
    <row r="22" spans="1:30" x14ac:dyDescent="0.25">
      <c r="A22" s="27" t="s">
        <v>90</v>
      </c>
      <c r="B22" s="28" t="s">
        <v>91</v>
      </c>
      <c r="C22" s="14" t="s">
        <v>92</v>
      </c>
      <c r="D22" s="29" t="s">
        <v>33</v>
      </c>
      <c r="E22" s="38">
        <v>1253</v>
      </c>
      <c r="F22" s="38">
        <v>1253</v>
      </c>
      <c r="G22" s="16">
        <v>1253</v>
      </c>
      <c r="H22" s="17">
        <f>Tableau3[[#This Row],[1023]]-Tableau3[[#This Row],[0923]]</f>
        <v>-9</v>
      </c>
      <c r="I22" s="18">
        <f>1253+0.4-0.4+0-3.8-5.2</f>
        <v>1244</v>
      </c>
      <c r="J22" s="19">
        <f>-4.5-4-1-12-7.5+4.5+6+6+7.5+7.5-1-0.5+5</f>
        <v>6</v>
      </c>
      <c r="K22" s="20">
        <f t="shared" si="1"/>
        <v>1250</v>
      </c>
      <c r="L22" s="19">
        <v>-1</v>
      </c>
      <c r="M22" s="22">
        <f>Tableau3[[#This Row],[1123]]+Tableau3[[#This Row],[Progression 1123]]</f>
        <v>1249</v>
      </c>
      <c r="N22" s="30">
        <f>Tableau3[[#This Row],[0124]]-Tableau3[[#This Row],[1223]]</f>
        <v>-9</v>
      </c>
      <c r="O22" s="24">
        <v>1240</v>
      </c>
      <c r="P22" s="31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-13</v>
      </c>
      <c r="AD22" s="16"/>
    </row>
    <row r="23" spans="1:30" x14ac:dyDescent="0.25">
      <c r="A23" s="27" t="s">
        <v>93</v>
      </c>
      <c r="B23" s="28" t="s">
        <v>94</v>
      </c>
      <c r="C23" s="14" t="s">
        <v>95</v>
      </c>
      <c r="D23" s="29" t="s">
        <v>96</v>
      </c>
      <c r="E23" s="16">
        <v>1186</v>
      </c>
      <c r="F23" s="16">
        <v>1186</v>
      </c>
      <c r="G23" s="16">
        <v>1186</v>
      </c>
      <c r="H23" s="17">
        <f>Tableau3[[#This Row],[1023]]-Tableau3[[#This Row],[0923]]</f>
        <v>0</v>
      </c>
      <c r="I23" s="18">
        <v>1186</v>
      </c>
      <c r="J23" s="19">
        <f>-3-1+8</f>
        <v>4</v>
      </c>
      <c r="K23" s="20">
        <f t="shared" si="1"/>
        <v>1190</v>
      </c>
      <c r="L23" s="19">
        <v>-11.5</v>
      </c>
      <c r="M23" s="22">
        <f>Tableau3[[#This Row],[1123]]+Tableau3[[#This Row],[Progression 1123]]</f>
        <v>1178.5</v>
      </c>
      <c r="N23" s="30">
        <f>Tableau3[[#This Row],[0124]]-Tableau3[[#This Row],[1223]]</f>
        <v>-10.5</v>
      </c>
      <c r="O23" s="24">
        <v>1168</v>
      </c>
      <c r="P23" s="31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-18</v>
      </c>
      <c r="AD23" s="16"/>
    </row>
    <row r="24" spans="1:30" x14ac:dyDescent="0.25">
      <c r="A24" s="27" t="s">
        <v>97</v>
      </c>
      <c r="B24" s="28" t="s">
        <v>71</v>
      </c>
      <c r="C24" s="14" t="s">
        <v>98</v>
      </c>
      <c r="D24" s="15" t="s">
        <v>33</v>
      </c>
      <c r="E24" s="16">
        <v>1150</v>
      </c>
      <c r="F24" s="16">
        <v>1150</v>
      </c>
      <c r="G24" s="16">
        <v>1150</v>
      </c>
      <c r="H24" s="17">
        <f>Tableau3[[#This Row],[1023]]-Tableau3[[#This Row],[0923]]</f>
        <v>-7.2999999999999545</v>
      </c>
      <c r="I24" s="18">
        <f>1150+3+0.5+0.4-5.2-6</f>
        <v>1142.7</v>
      </c>
      <c r="J24" s="19">
        <f>-4.5+4+4-0.5-0-0</f>
        <v>3</v>
      </c>
      <c r="K24" s="20">
        <f t="shared" si="1"/>
        <v>1145.7</v>
      </c>
      <c r="L24" s="19">
        <v>22</v>
      </c>
      <c r="M24" s="22">
        <v>1167.8800000000001</v>
      </c>
      <c r="N24" s="30">
        <f>Tableau3[[#This Row],[0124]]-Tableau3[[#This Row],[1223]]</f>
        <v>-12.880000000000109</v>
      </c>
      <c r="O24" s="24">
        <v>1155</v>
      </c>
      <c r="P24" s="31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4.8199999999999363</v>
      </c>
      <c r="AD24" s="16"/>
    </row>
    <row r="25" spans="1:30" x14ac:dyDescent="0.25">
      <c r="A25" s="27" t="s">
        <v>99</v>
      </c>
      <c r="B25" s="28" t="s">
        <v>100</v>
      </c>
      <c r="C25" s="14" t="s">
        <v>101</v>
      </c>
      <c r="D25" s="15" t="s">
        <v>33</v>
      </c>
      <c r="E25" s="16">
        <v>1149</v>
      </c>
      <c r="F25" s="16">
        <v>1149</v>
      </c>
      <c r="G25" s="16">
        <v>1149</v>
      </c>
      <c r="H25" s="17">
        <f>Tableau3[[#This Row],[1023]]-Tableau3[[#This Row],[0923]]</f>
        <v>10</v>
      </c>
      <c r="I25" s="18">
        <f>1149+7+4-1</f>
        <v>1159</v>
      </c>
      <c r="J25" s="19">
        <f>-10+4+6-4.5-3</f>
        <v>-7.5</v>
      </c>
      <c r="K25" s="20">
        <f t="shared" si="1"/>
        <v>1151.5</v>
      </c>
      <c r="L25" s="19">
        <v>2.5</v>
      </c>
      <c r="M25" s="22">
        <f>Tableau3[[#This Row],[1123]]+Tableau3[[#This Row],[Progression 1123]]</f>
        <v>1154</v>
      </c>
      <c r="N25" s="30">
        <f>Tableau3[[#This Row],[0124]]-Tableau3[[#This Row],[1223]]</f>
        <v>-5</v>
      </c>
      <c r="O25" s="24">
        <v>1149</v>
      </c>
      <c r="P25" s="31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0</v>
      </c>
      <c r="AD25" s="16"/>
    </row>
    <row r="26" spans="1:30" x14ac:dyDescent="0.25">
      <c r="A26" s="27" t="s">
        <v>102</v>
      </c>
      <c r="B26" s="28" t="s">
        <v>103</v>
      </c>
      <c r="C26" s="14" t="s">
        <v>104</v>
      </c>
      <c r="D26" s="15" t="s">
        <v>33</v>
      </c>
      <c r="E26" s="16">
        <v>1103</v>
      </c>
      <c r="F26" s="16">
        <v>1103</v>
      </c>
      <c r="G26" s="16">
        <v>1103</v>
      </c>
      <c r="H26" s="17">
        <f>Tableau3[[#This Row],[1023]]-Tableau3[[#This Row],[0923]]</f>
        <v>3.5999999999996817</v>
      </c>
      <c r="I26" s="18">
        <f>1103-1-0.5-0-5.2+0.8+0.8+0.8+3.8+4.1</f>
        <v>1106.5999999999997</v>
      </c>
      <c r="J26" s="19">
        <f>-1-0.5-0.5-10.5-6-6-4.5-0.8+9-4-0-0</f>
        <v>-24.8</v>
      </c>
      <c r="K26" s="20">
        <f t="shared" si="1"/>
        <v>1081.7999999999997</v>
      </c>
      <c r="L26" s="19">
        <v>50</v>
      </c>
      <c r="M26" s="22">
        <v>1131.6300000000001</v>
      </c>
      <c r="N26" s="30">
        <f>Tableau3[[#This Row],[0124]]-Tableau3[[#This Row],[1223]]</f>
        <v>-55.630000000000109</v>
      </c>
      <c r="O26" s="24">
        <v>1076</v>
      </c>
      <c r="P26" s="31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-26.830000000000428</v>
      </c>
      <c r="AD26" s="16"/>
    </row>
    <row r="27" spans="1:30" x14ac:dyDescent="0.25">
      <c r="A27" s="27" t="s">
        <v>105</v>
      </c>
      <c r="B27" s="28" t="s">
        <v>106</v>
      </c>
      <c r="C27" s="32" t="s">
        <v>107</v>
      </c>
      <c r="D27" s="13" t="s">
        <v>33</v>
      </c>
      <c r="E27" s="16">
        <v>941</v>
      </c>
      <c r="F27" s="16">
        <v>941</v>
      </c>
      <c r="G27" s="16">
        <v>941</v>
      </c>
      <c r="H27" s="17">
        <f>Tableau3[[#This Row],[1023]]-Tableau3[[#This Row],[0923]]</f>
        <v>-1</v>
      </c>
      <c r="I27" s="18">
        <f>941-1-0-0</f>
        <v>940</v>
      </c>
      <c r="J27" s="19">
        <v>-0.5</v>
      </c>
      <c r="K27" s="20">
        <f t="shared" si="1"/>
        <v>939.5</v>
      </c>
      <c r="L27" s="19">
        <v>-1.5</v>
      </c>
      <c r="M27" s="22">
        <f>Tableau3[[#This Row],[1123]]+Tableau3[[#This Row],[Progression 1123]]</f>
        <v>938</v>
      </c>
      <c r="N27" s="30">
        <f>Tableau3[[#This Row],[0124]]-Tableau3[[#This Row],[1223]]</f>
        <v>-5</v>
      </c>
      <c r="O27" s="24">
        <v>933</v>
      </c>
      <c r="P27" s="31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-8</v>
      </c>
      <c r="AD27" s="16"/>
    </row>
    <row r="28" spans="1:30" x14ac:dyDescent="0.25">
      <c r="A28" s="27" t="s">
        <v>108</v>
      </c>
      <c r="B28" s="28" t="s">
        <v>109</v>
      </c>
      <c r="C28" s="14" t="s">
        <v>110</v>
      </c>
      <c r="D28" s="15" t="s">
        <v>33</v>
      </c>
      <c r="E28" s="16">
        <v>800</v>
      </c>
      <c r="F28" s="16">
        <v>800</v>
      </c>
      <c r="G28" s="16">
        <v>800</v>
      </c>
      <c r="H28" s="17">
        <f>Tableau3[[#This Row],[1023]]-Tableau3[[#This Row],[0923]]</f>
        <v>74</v>
      </c>
      <c r="I28" s="18">
        <f>800+17+17+40</f>
        <v>874</v>
      </c>
      <c r="J28" s="19">
        <f>-4-3+22-6.8-4.5+4.5+6+6+9+9-0-0-0</f>
        <v>38.200000000000003</v>
      </c>
      <c r="K28" s="20">
        <f t="shared" si="1"/>
        <v>912.2</v>
      </c>
      <c r="L28" s="19">
        <v>13.05</v>
      </c>
      <c r="M28" s="22">
        <f>Tableau3[[#This Row],[1123]]+Tableau3[[#This Row],[Progression 1123]]</f>
        <v>925.25</v>
      </c>
      <c r="N28" s="30">
        <f>Tableau3[[#This Row],[0124]]-Tableau3[[#This Row],[1223]]</f>
        <v>0.75</v>
      </c>
      <c r="O28" s="24">
        <v>926</v>
      </c>
      <c r="P28" s="31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126</v>
      </c>
      <c r="AD28" s="16"/>
    </row>
    <row r="29" spans="1:30" ht="13" x14ac:dyDescent="0.3">
      <c r="A29" s="27" t="s">
        <v>111</v>
      </c>
      <c r="B29" s="28" t="s">
        <v>112</v>
      </c>
      <c r="C29" s="14" t="s">
        <v>113</v>
      </c>
      <c r="D29" s="15" t="s">
        <v>33</v>
      </c>
      <c r="E29" s="16">
        <v>946</v>
      </c>
      <c r="F29" s="16">
        <v>946</v>
      </c>
      <c r="G29" s="16">
        <v>946</v>
      </c>
      <c r="H29" s="17">
        <f>Tableau3[[#This Row],[1023]]-Tableau3[[#This Row],[0923]]</f>
        <v>-0.90000000000009095</v>
      </c>
      <c r="I29" s="18">
        <f>946+6+8-6-7.5-2.2+0.4+0.4</f>
        <v>945.09999999999991</v>
      </c>
      <c r="J29" s="39">
        <v>-5</v>
      </c>
      <c r="K29" s="20">
        <f t="shared" si="1"/>
        <v>940.09999999999991</v>
      </c>
      <c r="L29" s="19">
        <v>4</v>
      </c>
      <c r="M29" s="22">
        <f>Tableau3[[#This Row],[1123]]+Tableau3[[#This Row],[Progression 1123]]</f>
        <v>944.09999999999991</v>
      </c>
      <c r="N29" s="30">
        <f>Tableau3[[#This Row],[0124]]-Tableau3[[#This Row],[1223]]</f>
        <v>-21.099999999999909</v>
      </c>
      <c r="O29" s="24">
        <v>923</v>
      </c>
      <c r="P29" s="31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-23</v>
      </c>
      <c r="AD29" s="16"/>
    </row>
    <row r="30" spans="1:30" x14ac:dyDescent="0.25">
      <c r="A30" s="27" t="s">
        <v>114</v>
      </c>
      <c r="B30" s="28" t="s">
        <v>115</v>
      </c>
      <c r="C30" s="14" t="s">
        <v>116</v>
      </c>
      <c r="D30" s="15" t="s">
        <v>33</v>
      </c>
      <c r="E30" s="16">
        <v>874</v>
      </c>
      <c r="F30" s="16">
        <v>874</v>
      </c>
      <c r="G30" s="16">
        <v>874</v>
      </c>
      <c r="H30" s="17">
        <f>Tableau3[[#This Row],[1023]]-Tableau3[[#This Row],[0923]]</f>
        <v>-1</v>
      </c>
      <c r="I30" s="18">
        <f>874-1-0-0</f>
        <v>873</v>
      </c>
      <c r="J30" s="19">
        <v>0</v>
      </c>
      <c r="K30" s="20">
        <f t="shared" si="1"/>
        <v>873</v>
      </c>
      <c r="L30" s="19">
        <v>16.5</v>
      </c>
      <c r="M30" s="22">
        <f>Tableau3[[#This Row],[1123]]+Tableau3[[#This Row],[Progression 1123]]</f>
        <v>889.5</v>
      </c>
      <c r="N30" s="30">
        <f>Tableau3[[#This Row],[0124]]-Tableau3[[#This Row],[1223]]</f>
        <v>-5.5</v>
      </c>
      <c r="O30" s="24">
        <v>884</v>
      </c>
      <c r="P30" s="31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10</v>
      </c>
      <c r="AD30" s="16"/>
    </row>
    <row r="31" spans="1:30" x14ac:dyDescent="0.25">
      <c r="A31" s="27" t="s">
        <v>117</v>
      </c>
      <c r="B31" s="28" t="s">
        <v>118</v>
      </c>
      <c r="C31" s="14" t="s">
        <v>119</v>
      </c>
      <c r="D31" s="15" t="s">
        <v>33</v>
      </c>
      <c r="E31" s="16">
        <v>784</v>
      </c>
      <c r="F31" s="16">
        <v>784</v>
      </c>
      <c r="G31" s="16">
        <v>784</v>
      </c>
      <c r="H31" s="17">
        <f>Tableau3[[#This Row],[1023]]-Tableau3[[#This Row],[0923]]</f>
        <v>-2.5</v>
      </c>
      <c r="I31" s="18">
        <f>784-1-1-0.5</f>
        <v>781.5</v>
      </c>
      <c r="J31" s="19">
        <f>3+8+10+3+4+8</f>
        <v>36</v>
      </c>
      <c r="K31" s="20">
        <f t="shared" si="1"/>
        <v>817.5</v>
      </c>
      <c r="L31" s="19">
        <v>4</v>
      </c>
      <c r="M31" s="22">
        <f>Tableau3[[#This Row],[1123]]+Tableau3[[#This Row],[Progression 1123]]</f>
        <v>821.5</v>
      </c>
      <c r="N31" s="30">
        <f>Tableau3[[#This Row],[0124]]-Tableau3[[#This Row],[1223]]</f>
        <v>37.5</v>
      </c>
      <c r="O31" s="24">
        <v>859</v>
      </c>
      <c r="P31" s="31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75</v>
      </c>
      <c r="AD31" s="16"/>
    </row>
    <row r="32" spans="1:30" x14ac:dyDescent="0.25">
      <c r="A32" s="27" t="s">
        <v>120</v>
      </c>
      <c r="B32" s="28" t="s">
        <v>121</v>
      </c>
      <c r="C32" s="14" t="s">
        <v>122</v>
      </c>
      <c r="D32" s="15" t="s">
        <v>33</v>
      </c>
      <c r="E32" s="16">
        <v>846</v>
      </c>
      <c r="F32" s="16">
        <v>846</v>
      </c>
      <c r="G32" s="16">
        <v>846</v>
      </c>
      <c r="H32" s="17">
        <f>Tableau3[[#This Row],[1023]]-Tableau3[[#This Row],[0923]]</f>
        <v>28</v>
      </c>
      <c r="I32" s="18">
        <f>846+7+8+13</f>
        <v>874</v>
      </c>
      <c r="J32" s="19">
        <f>-6-4-1</f>
        <v>-11</v>
      </c>
      <c r="K32" s="20">
        <f t="shared" si="1"/>
        <v>863</v>
      </c>
      <c r="L32" s="19">
        <v>-8</v>
      </c>
      <c r="M32" s="22">
        <f>Tableau3[[#This Row],[1123]]+Tableau3[[#This Row],[Progression 1123]]</f>
        <v>855</v>
      </c>
      <c r="N32" s="30">
        <f>Tableau3[[#This Row],[0124]]-Tableau3[[#This Row],[1223]]</f>
        <v>-10</v>
      </c>
      <c r="O32" s="24">
        <v>845</v>
      </c>
      <c r="P32" s="31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-1</v>
      </c>
      <c r="AD32" s="16"/>
    </row>
    <row r="33" spans="1:30" x14ac:dyDescent="0.25">
      <c r="A33" s="27" t="s">
        <v>123</v>
      </c>
      <c r="B33" s="28" t="s">
        <v>124</v>
      </c>
      <c r="C33" s="14" t="s">
        <v>125</v>
      </c>
      <c r="D33" s="15" t="s">
        <v>33</v>
      </c>
      <c r="E33" s="16">
        <v>816</v>
      </c>
      <c r="F33" s="16">
        <v>816</v>
      </c>
      <c r="G33" s="16">
        <v>816</v>
      </c>
      <c r="H33" s="17">
        <f>Tableau3[[#This Row],[1023]]-Tableau3[[#This Row],[0923]]</f>
        <v>2</v>
      </c>
      <c r="I33" s="18">
        <f>816+8-2-4</f>
        <v>818</v>
      </c>
      <c r="J33" s="19">
        <v>0</v>
      </c>
      <c r="K33" s="20">
        <f t="shared" si="1"/>
        <v>818</v>
      </c>
      <c r="L33" s="19">
        <v>0</v>
      </c>
      <c r="M33" s="22">
        <f>Tableau3[[#This Row],[1123]]+Tableau3[[#This Row],[Progression 1123]]</f>
        <v>818</v>
      </c>
      <c r="N33" s="30">
        <f>Tableau3[[#This Row],[0124]]-Tableau3[[#This Row],[1223]]</f>
        <v>-5</v>
      </c>
      <c r="O33" s="24">
        <v>813</v>
      </c>
      <c r="P33" s="31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-3</v>
      </c>
      <c r="AD33" s="16"/>
    </row>
    <row r="34" spans="1:30" x14ac:dyDescent="0.25">
      <c r="A34" s="27" t="s">
        <v>126</v>
      </c>
      <c r="B34" s="28" t="s">
        <v>127</v>
      </c>
      <c r="C34" s="14" t="s">
        <v>128</v>
      </c>
      <c r="D34" s="15" t="s">
        <v>33</v>
      </c>
      <c r="E34" s="16">
        <v>782</v>
      </c>
      <c r="F34" s="16">
        <v>782</v>
      </c>
      <c r="G34" s="16">
        <v>782</v>
      </c>
      <c r="H34" s="17">
        <f>Tableau3[[#This Row],[1023]]-Tableau3[[#This Row],[0923]]</f>
        <v>22</v>
      </c>
      <c r="I34" s="18">
        <f>782-0-0+22</f>
        <v>804</v>
      </c>
      <c r="J34" s="19">
        <f>-2-1+17-0.5</f>
        <v>13.5</v>
      </c>
      <c r="K34" s="20">
        <f t="shared" si="1"/>
        <v>817.5</v>
      </c>
      <c r="L34" s="19">
        <v>0</v>
      </c>
      <c r="M34" s="22">
        <f>Tableau3[[#This Row],[1123]]+Tableau3[[#This Row],[Progression 1123]]</f>
        <v>817.5</v>
      </c>
      <c r="N34" s="30">
        <f>Tableau3[[#This Row],[0124]]-Tableau3[[#This Row],[1223]]</f>
        <v>-5.5</v>
      </c>
      <c r="O34" s="24">
        <v>812</v>
      </c>
      <c r="P34" s="31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30</v>
      </c>
      <c r="AD34" s="16"/>
    </row>
    <row r="35" spans="1:30" x14ac:dyDescent="0.25">
      <c r="A35" s="27" t="s">
        <v>129</v>
      </c>
      <c r="B35" s="28" t="s">
        <v>130</v>
      </c>
      <c r="C35" s="14" t="s">
        <v>131</v>
      </c>
      <c r="D35" s="29" t="s">
        <v>96</v>
      </c>
      <c r="E35" s="16">
        <v>757</v>
      </c>
      <c r="F35" s="16">
        <v>757</v>
      </c>
      <c r="G35" s="16">
        <v>757</v>
      </c>
      <c r="H35" s="17">
        <f>Tableau3[[#This Row],[1023]]-Tableau3[[#This Row],[0923]]</f>
        <v>0</v>
      </c>
      <c r="I35" s="18">
        <f>757+8-3-5</f>
        <v>757</v>
      </c>
      <c r="J35" s="19">
        <f>2+2+3-4.5-1.5-1.5+6+7.5+8.2-7+2+2</f>
        <v>18.2</v>
      </c>
      <c r="K35" s="20">
        <f t="shared" si="1"/>
        <v>775.2</v>
      </c>
      <c r="L35" s="19">
        <v>7.55</v>
      </c>
      <c r="M35" s="22">
        <f>Tableau3[[#This Row],[1123]]+Tableau3[[#This Row],[Progression 1123]]</f>
        <v>782.75</v>
      </c>
      <c r="N35" s="30">
        <f>Tableau3[[#This Row],[0124]]-Tableau3[[#This Row],[1223]]</f>
        <v>-30.75</v>
      </c>
      <c r="O35" s="24">
        <v>752</v>
      </c>
      <c r="P35" s="31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-5</v>
      </c>
      <c r="AD35" s="16"/>
    </row>
    <row r="36" spans="1:30" x14ac:dyDescent="0.25">
      <c r="A36" s="27" t="s">
        <v>132</v>
      </c>
      <c r="B36" s="28" t="s">
        <v>133</v>
      </c>
      <c r="C36" s="14" t="s">
        <v>134</v>
      </c>
      <c r="D36" s="15" t="s">
        <v>33</v>
      </c>
      <c r="E36" s="16">
        <v>740</v>
      </c>
      <c r="F36" s="16">
        <v>740</v>
      </c>
      <c r="G36" s="16">
        <v>740</v>
      </c>
      <c r="H36" s="17">
        <f>Tableau3[[#This Row],[1023]]-Tableau3[[#This Row],[0923]]</f>
        <v>6.6000000000000227</v>
      </c>
      <c r="I36" s="18">
        <f>740-5+4+8-3-0.4+1.5+1.5</f>
        <v>746.6</v>
      </c>
      <c r="J36" s="19">
        <f>-8-5-4.5+2+2+3</f>
        <v>-10.5</v>
      </c>
      <c r="K36" s="20">
        <f t="shared" si="1"/>
        <v>736.1</v>
      </c>
      <c r="L36" s="19">
        <v>17.53</v>
      </c>
      <c r="M36" s="22">
        <f>Tableau3[[#This Row],[1123]]+Tableau3[[#This Row],[Progression 1123]]</f>
        <v>753.63</v>
      </c>
      <c r="N36" s="30">
        <f>Tableau3[[#This Row],[0124]]-Tableau3[[#This Row],[1223]]</f>
        <v>-5.6299999999999955</v>
      </c>
      <c r="O36" s="24">
        <v>748</v>
      </c>
      <c r="P36" s="31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8.0000000000000284</v>
      </c>
      <c r="AD36" s="16"/>
    </row>
    <row r="37" spans="1:30" x14ac:dyDescent="0.25">
      <c r="A37" s="27" t="s">
        <v>135</v>
      </c>
      <c r="B37" s="28" t="s">
        <v>136</v>
      </c>
      <c r="C37" s="14" t="s">
        <v>137</v>
      </c>
      <c r="D37" s="15" t="s">
        <v>33</v>
      </c>
      <c r="E37" s="16">
        <v>622</v>
      </c>
      <c r="F37" s="16">
        <v>622</v>
      </c>
      <c r="G37" s="16">
        <v>622</v>
      </c>
      <c r="H37" s="17">
        <f>Tableau3[[#This Row],[1023]]-Tableau3[[#This Row],[0923]]</f>
        <v>38.5</v>
      </c>
      <c r="I37" s="18">
        <f>622+22+17-0.5</f>
        <v>660.5</v>
      </c>
      <c r="J37" s="19">
        <f>-7-0+17+4.5+4.5+4.5+6+8.2+9-0-0-0</f>
        <v>46.7</v>
      </c>
      <c r="K37" s="20">
        <f t="shared" si="1"/>
        <v>707.2</v>
      </c>
      <c r="L37" s="19">
        <v>24.05</v>
      </c>
      <c r="M37" s="22">
        <f>Tableau3[[#This Row],[1123]]+Tableau3[[#This Row],[Progression 1123]]</f>
        <v>731.25</v>
      </c>
      <c r="N37" s="30">
        <f>Tableau3[[#This Row],[0124]]-Tableau3[[#This Row],[1223]]</f>
        <v>9.75</v>
      </c>
      <c r="O37" s="24">
        <v>741</v>
      </c>
      <c r="P37" s="31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119</v>
      </c>
      <c r="AD37" s="16"/>
    </row>
    <row r="38" spans="1:30" x14ac:dyDescent="0.25">
      <c r="A38" s="27" t="s">
        <v>138</v>
      </c>
      <c r="B38" s="28" t="s">
        <v>139</v>
      </c>
      <c r="C38" s="14" t="s">
        <v>140</v>
      </c>
      <c r="D38" s="15" t="s">
        <v>33</v>
      </c>
      <c r="E38" s="16">
        <v>735</v>
      </c>
      <c r="F38" s="16">
        <v>735</v>
      </c>
      <c r="G38" s="16">
        <v>735</v>
      </c>
      <c r="H38" s="17">
        <f>Tableau3[[#This Row],[1023]]-Tableau3[[#This Row],[0923]]</f>
        <v>0</v>
      </c>
      <c r="I38" s="18">
        <v>735</v>
      </c>
      <c r="J38" s="19">
        <v>0</v>
      </c>
      <c r="K38" s="20">
        <f t="shared" si="1"/>
        <v>735</v>
      </c>
      <c r="L38" s="19">
        <v>0</v>
      </c>
      <c r="M38" s="22">
        <f>Tableau3[[#This Row],[1123]]+Tableau3[[#This Row],[Progression 1123]]</f>
        <v>735</v>
      </c>
      <c r="N38" s="30">
        <f>Tableau3[[#This Row],[0124]]-Tableau3[[#This Row],[1223]]</f>
        <v>-5</v>
      </c>
      <c r="O38" s="24">
        <v>730</v>
      </c>
      <c r="P38" s="31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-5</v>
      </c>
      <c r="AD38" s="16"/>
    </row>
    <row r="39" spans="1:30" x14ac:dyDescent="0.25">
      <c r="A39" s="27" t="s">
        <v>87</v>
      </c>
      <c r="B39" s="28" t="s">
        <v>141</v>
      </c>
      <c r="C39" s="14" t="s">
        <v>142</v>
      </c>
      <c r="D39" s="15" t="s">
        <v>33</v>
      </c>
      <c r="E39" s="16">
        <v>664</v>
      </c>
      <c r="F39" s="16">
        <v>664</v>
      </c>
      <c r="G39" s="16">
        <v>664</v>
      </c>
      <c r="H39" s="17">
        <f>Tableau3[[#This Row],[1023]]-Tableau3[[#This Row],[0923]]</f>
        <v>13</v>
      </c>
      <c r="I39" s="18">
        <f>664-3-1+17</f>
        <v>677</v>
      </c>
      <c r="J39" s="19">
        <f>3+3+3-10.5-9+7.5+7.5+9+9-6+5+13</f>
        <v>34.5</v>
      </c>
      <c r="K39" s="20">
        <f t="shared" si="1"/>
        <v>711.5</v>
      </c>
      <c r="L39" s="19">
        <v>1</v>
      </c>
      <c r="M39" s="22">
        <f>Tableau3[[#This Row],[1123]]+Tableau3[[#This Row],[Progression 1123]]</f>
        <v>712.5</v>
      </c>
      <c r="N39" s="30">
        <f>Tableau3[[#This Row],[0124]]-Tableau3[[#This Row],[1223]]</f>
        <v>6.5</v>
      </c>
      <c r="O39" s="24">
        <v>719</v>
      </c>
      <c r="P39" s="31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55</v>
      </c>
      <c r="AD39" s="16"/>
    </row>
    <row r="40" spans="1:30" x14ac:dyDescent="0.25">
      <c r="A40" s="27" t="s">
        <v>143</v>
      </c>
      <c r="B40" s="28" t="s">
        <v>144</v>
      </c>
      <c r="C40" s="14" t="s">
        <v>145</v>
      </c>
      <c r="D40" s="15" t="s">
        <v>33</v>
      </c>
      <c r="E40" s="16">
        <v>693</v>
      </c>
      <c r="F40" s="16">
        <v>693</v>
      </c>
      <c r="G40" s="16">
        <v>693</v>
      </c>
      <c r="H40" s="17">
        <f>Tableau3[[#This Row],[1023]]-Tableau3[[#This Row],[0923]]</f>
        <v>16</v>
      </c>
      <c r="I40" s="18">
        <f>693+4+5+7</f>
        <v>709</v>
      </c>
      <c r="J40" s="19">
        <f>-7-4+5</f>
        <v>-6</v>
      </c>
      <c r="K40" s="20">
        <f t="shared" si="1"/>
        <v>703</v>
      </c>
      <c r="L40" s="19">
        <v>7</v>
      </c>
      <c r="M40" s="22">
        <f>Tableau3[[#This Row],[1123]]+Tableau3[[#This Row],[Progression 1123]]</f>
        <v>710</v>
      </c>
      <c r="N40" s="30">
        <f>Tableau3[[#This Row],[0124]]-Tableau3[[#This Row],[1223]]</f>
        <v>1</v>
      </c>
      <c r="O40" s="24">
        <v>711</v>
      </c>
      <c r="P40" s="31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18</v>
      </c>
      <c r="AD40" s="16"/>
    </row>
    <row r="41" spans="1:30" x14ac:dyDescent="0.25">
      <c r="A41" s="27" t="s">
        <v>146</v>
      </c>
      <c r="B41" s="28" t="s">
        <v>147</v>
      </c>
      <c r="C41" s="14" t="s">
        <v>148</v>
      </c>
      <c r="D41" s="29" t="s">
        <v>33</v>
      </c>
      <c r="E41" s="16">
        <v>650</v>
      </c>
      <c r="F41" s="16">
        <v>650</v>
      </c>
      <c r="G41" s="16">
        <v>650</v>
      </c>
      <c r="H41" s="17">
        <f>Tableau3[[#This Row],[1023]]-Tableau3[[#This Row],[0923]]</f>
        <v>0</v>
      </c>
      <c r="I41" s="18">
        <v>650</v>
      </c>
      <c r="J41" s="19">
        <v>0</v>
      </c>
      <c r="K41" s="20">
        <f t="shared" si="1"/>
        <v>650</v>
      </c>
      <c r="L41" s="19">
        <v>0</v>
      </c>
      <c r="M41" s="22">
        <f>Tableau3[[#This Row],[1123]]+Tableau3[[#This Row],[Progression 1123]]</f>
        <v>650</v>
      </c>
      <c r="N41" s="30">
        <f>Tableau3[[#This Row],[0124]]-Tableau3[[#This Row],[1223]]</f>
        <v>-5</v>
      </c>
      <c r="O41" s="24">
        <v>645</v>
      </c>
      <c r="P41" s="31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-5</v>
      </c>
      <c r="AD41" s="16"/>
    </row>
    <row r="42" spans="1:30" x14ac:dyDescent="0.25">
      <c r="A42" s="27" t="s">
        <v>149</v>
      </c>
      <c r="B42" s="28" t="s">
        <v>150</v>
      </c>
      <c r="C42" s="14" t="s">
        <v>151</v>
      </c>
      <c r="D42" s="15" t="s">
        <v>33</v>
      </c>
      <c r="E42" s="16">
        <v>650</v>
      </c>
      <c r="F42" s="16">
        <v>650</v>
      </c>
      <c r="G42" s="16">
        <v>638</v>
      </c>
      <c r="H42" s="17">
        <f>Tableau3[[#This Row],[1023]]-Tableau3[[#This Row],[0923]]</f>
        <v>0</v>
      </c>
      <c r="I42" s="18">
        <v>638</v>
      </c>
      <c r="J42" s="19">
        <v>0</v>
      </c>
      <c r="K42" s="20">
        <f t="shared" si="1"/>
        <v>638</v>
      </c>
      <c r="L42" s="19">
        <v>0</v>
      </c>
      <c r="M42" s="22">
        <f>Tableau3[[#This Row],[1123]]+Tableau3[[#This Row],[Progression 1123]]</f>
        <v>638</v>
      </c>
      <c r="N42" s="30">
        <f>Tableau3[[#This Row],[0124]]-Tableau3[[#This Row],[1223]]</f>
        <v>-5</v>
      </c>
      <c r="O42" s="24">
        <v>633</v>
      </c>
      <c r="P42" s="31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-5</v>
      </c>
      <c r="AD42" s="16"/>
    </row>
    <row r="43" spans="1:30" x14ac:dyDescent="0.25">
      <c r="A43" s="27" t="s">
        <v>152</v>
      </c>
      <c r="B43" s="28" t="s">
        <v>153</v>
      </c>
      <c r="C43" s="14" t="s">
        <v>154</v>
      </c>
      <c r="D43" s="15" t="s">
        <v>33</v>
      </c>
      <c r="E43" s="16">
        <v>686</v>
      </c>
      <c r="F43" s="16">
        <v>686</v>
      </c>
      <c r="G43" s="16">
        <v>686</v>
      </c>
      <c r="H43" s="17">
        <f>Tableau3[[#This Row],[1023]]-Tableau3[[#This Row],[0923]]</f>
        <v>-17</v>
      </c>
      <c r="I43" s="18">
        <f>686-7-7-3</f>
        <v>669</v>
      </c>
      <c r="J43" s="19">
        <f>-6-6-3-5+3+4</f>
        <v>-13</v>
      </c>
      <c r="K43" s="20">
        <f t="shared" si="1"/>
        <v>656</v>
      </c>
      <c r="L43" s="19">
        <v>-23.5</v>
      </c>
      <c r="M43" s="22">
        <f>Tableau3[[#This Row],[1123]]+Tableau3[[#This Row],[Progression 1123]]</f>
        <v>632.5</v>
      </c>
      <c r="N43" s="30">
        <f>Tableau3[[#This Row],[0124]]-Tableau3[[#This Row],[1223]]</f>
        <v>-14.5</v>
      </c>
      <c r="O43" s="24">
        <v>618</v>
      </c>
      <c r="P43" s="31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-68</v>
      </c>
      <c r="AD43" s="16"/>
    </row>
    <row r="44" spans="1:30" x14ac:dyDescent="0.25">
      <c r="A44" s="27" t="s">
        <v>155</v>
      </c>
      <c r="B44" s="28" t="s">
        <v>156</v>
      </c>
      <c r="C44" s="14" t="s">
        <v>157</v>
      </c>
      <c r="D44" s="15" t="s">
        <v>33</v>
      </c>
      <c r="E44" s="16">
        <v>633</v>
      </c>
      <c r="F44" s="16">
        <v>633</v>
      </c>
      <c r="G44" s="16">
        <v>633</v>
      </c>
      <c r="H44" s="17">
        <f>Tableau3[[#This Row],[1023]]-Tableau3[[#This Row],[0923]]</f>
        <v>1</v>
      </c>
      <c r="I44" s="18">
        <f>633+8-2-5</f>
        <v>634</v>
      </c>
      <c r="J44" s="19">
        <f>-5-3-2-6-5-5</f>
        <v>-26</v>
      </c>
      <c r="K44" s="20">
        <f t="shared" si="1"/>
        <v>608</v>
      </c>
      <c r="L44" s="19">
        <v>19.5</v>
      </c>
      <c r="M44" s="22">
        <f>Tableau3[[#This Row],[1123]]+Tableau3[[#This Row],[Progression 1123]]</f>
        <v>627.5</v>
      </c>
      <c r="N44" s="30">
        <f>Tableau3[[#This Row],[0124]]-Tableau3[[#This Row],[1223]]</f>
        <v>-16.5</v>
      </c>
      <c r="O44" s="24">
        <v>611</v>
      </c>
      <c r="P44" s="31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-22</v>
      </c>
      <c r="AD44" s="16"/>
    </row>
    <row r="45" spans="1:30" x14ac:dyDescent="0.25">
      <c r="A45" s="27" t="s">
        <v>158</v>
      </c>
      <c r="B45" s="28" t="s">
        <v>44</v>
      </c>
      <c r="C45" s="14" t="s">
        <v>159</v>
      </c>
      <c r="D45" s="15" t="s">
        <v>33</v>
      </c>
      <c r="E45" s="16">
        <v>581</v>
      </c>
      <c r="F45" s="16">
        <v>581</v>
      </c>
      <c r="G45" s="16">
        <v>581</v>
      </c>
      <c r="H45" s="17">
        <f>Tableau3[[#This Row],[1023]]-Tableau3[[#This Row],[0923]]</f>
        <v>-2</v>
      </c>
      <c r="I45" s="18">
        <f>581-0.5-0.5-1</f>
        <v>579</v>
      </c>
      <c r="J45" s="19">
        <f>-5+5+5-7+5+8</f>
        <v>11</v>
      </c>
      <c r="K45" s="20">
        <f t="shared" si="1"/>
        <v>590</v>
      </c>
      <c r="L45" s="19">
        <v>-1.5</v>
      </c>
      <c r="M45" s="22">
        <f>Tableau3[[#This Row],[1123]]+Tableau3[[#This Row],[Progression 1123]]</f>
        <v>588.5</v>
      </c>
      <c r="N45" s="30">
        <f>Tableau3[[#This Row],[0124]]-Tableau3[[#This Row],[1223]]</f>
        <v>21.5</v>
      </c>
      <c r="O45" s="24">
        <v>610</v>
      </c>
      <c r="P45" s="31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29</v>
      </c>
      <c r="AD45" s="16"/>
    </row>
    <row r="46" spans="1:30" x14ac:dyDescent="0.25">
      <c r="A46" s="27" t="s">
        <v>160</v>
      </c>
      <c r="B46" s="28" t="s">
        <v>161</v>
      </c>
      <c r="C46" s="14" t="s">
        <v>162</v>
      </c>
      <c r="D46" s="15" t="s">
        <v>33</v>
      </c>
      <c r="E46" s="16">
        <v>586</v>
      </c>
      <c r="F46" s="16">
        <v>586</v>
      </c>
      <c r="G46" s="16">
        <v>586</v>
      </c>
      <c r="H46" s="17">
        <f>Tableau3[[#This Row],[1023]]-Tableau3[[#This Row],[0923]]</f>
        <v>0</v>
      </c>
      <c r="I46" s="18">
        <v>586</v>
      </c>
      <c r="J46" s="19">
        <f>5+5+5-10.5-10.5+6+7.5+7.5+7.5</f>
        <v>22.5</v>
      </c>
      <c r="K46" s="20">
        <f t="shared" si="1"/>
        <v>608.5</v>
      </c>
      <c r="L46" s="19">
        <v>-14.5</v>
      </c>
      <c r="M46" s="22">
        <f>Tableau3[[#This Row],[1123]]+Tableau3[[#This Row],[Progression 1123]]</f>
        <v>594</v>
      </c>
      <c r="N46" s="30">
        <f>Tableau3[[#This Row],[0124]]-Tableau3[[#This Row],[1223]]</f>
        <v>-21</v>
      </c>
      <c r="O46" s="24">
        <v>573</v>
      </c>
      <c r="P46" s="31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-13</v>
      </c>
      <c r="AD46" s="16"/>
    </row>
    <row r="47" spans="1:30" x14ac:dyDescent="0.25">
      <c r="A47" s="27" t="s">
        <v>163</v>
      </c>
      <c r="B47" s="28" t="s">
        <v>164</v>
      </c>
      <c r="C47" s="14" t="s">
        <v>165</v>
      </c>
      <c r="D47" s="15" t="s">
        <v>33</v>
      </c>
      <c r="E47" s="16">
        <v>581</v>
      </c>
      <c r="F47" s="16">
        <v>581</v>
      </c>
      <c r="G47" s="16">
        <v>581</v>
      </c>
      <c r="H47" s="17">
        <f>Tableau3[[#This Row],[1023]]-Tableau3[[#This Row],[0923]]</f>
        <v>0</v>
      </c>
      <c r="I47" s="18">
        <v>581</v>
      </c>
      <c r="J47" s="19">
        <f>-7-5+5-7-4.5+7</f>
        <v>-11.5</v>
      </c>
      <c r="K47" s="20">
        <f t="shared" si="1"/>
        <v>569.5</v>
      </c>
      <c r="L47" s="19">
        <v>8.5</v>
      </c>
      <c r="M47" s="22">
        <f>Tableau3[[#This Row],[1123]]+Tableau3[[#This Row],[Progression 1123]]</f>
        <v>578</v>
      </c>
      <c r="N47" s="30">
        <f>Tableau3[[#This Row],[0124]]-Tableau3[[#This Row],[1223]]</f>
        <v>-10</v>
      </c>
      <c r="O47" s="24">
        <v>568</v>
      </c>
      <c r="P47" s="31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-13</v>
      </c>
      <c r="AD47" s="16"/>
    </row>
    <row r="48" spans="1:30" x14ac:dyDescent="0.25">
      <c r="A48" s="27" t="s">
        <v>166</v>
      </c>
      <c r="B48" s="28" t="s">
        <v>85</v>
      </c>
      <c r="C48" s="32" t="s">
        <v>167</v>
      </c>
      <c r="D48" s="34" t="s">
        <v>33</v>
      </c>
      <c r="E48" s="16">
        <v>568</v>
      </c>
      <c r="F48" s="16">
        <v>568</v>
      </c>
      <c r="G48" s="31">
        <v>568</v>
      </c>
      <c r="H48" s="17">
        <v>-3.5</v>
      </c>
      <c r="I48" s="33">
        <v>564.5</v>
      </c>
      <c r="J48" s="19">
        <v>-18.75</v>
      </c>
      <c r="K48" s="20">
        <f t="shared" si="1"/>
        <v>545.75</v>
      </c>
      <c r="L48" s="19">
        <v>-13</v>
      </c>
      <c r="M48" s="33">
        <f>Tableau3[[#This Row],[1123]]+Tableau3[[#This Row],[Progression 1123]]</f>
        <v>532.75</v>
      </c>
      <c r="N48" s="30">
        <f>Tableau3[[#This Row],[0124]]-Tableau3[[#This Row],[1223]]</f>
        <v>3.25</v>
      </c>
      <c r="O48" s="34">
        <v>536</v>
      </c>
      <c r="P48" s="31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26">
        <f>Tableau3[[#This Row],[Progression 0923]]+Tableau3[[#This Row],[Progression 1023]]+Tableau3[[#This Row],[Progression 1123]]+Tableau3[[#This Row],[Progression 1223]]+Tableau3[[#This Row],[Progression 0124]]+Tableau3[[#This Row],[Progression 0224]]+Tableau3[[#This Row],[Progression 0324]]+Tableau3[[#This Row],[Progression 0424]]+Tableau3[[#This Row],[Progression 0524]]+Tableau3[[#This Row],[Progression 0624]]</f>
        <v>-32</v>
      </c>
      <c r="AD48" s="16"/>
    </row>
    <row r="49" spans="1:30" x14ac:dyDescent="0.25">
      <c r="A49" s="40"/>
      <c r="B49" s="40"/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2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spans="1:30" ht="13" x14ac:dyDescent="0.3">
      <c r="A50" s="43" t="s">
        <v>168</v>
      </c>
      <c r="B50" s="43"/>
      <c r="C50" s="43"/>
      <c r="D50" s="44"/>
      <c r="E50" s="45">
        <f>SUM(E$2:E$48)</f>
        <v>61211</v>
      </c>
      <c r="F50" s="45">
        <f>SUM(F$2:F$48)</f>
        <v>61211</v>
      </c>
      <c r="G50" s="45">
        <f>SUM(G$2:G$48)</f>
        <v>61199</v>
      </c>
      <c r="H50" s="46"/>
      <c r="I50" s="45">
        <f>SUM(I$2:I$48)</f>
        <v>61432.749999999993</v>
      </c>
      <c r="J50" s="46"/>
      <c r="K50" s="45">
        <f>SUM(K$2:K$48)</f>
        <v>61492.999999999985</v>
      </c>
      <c r="L50" s="46"/>
      <c r="M50" s="47">
        <f>SUM(M$2:M$48)</f>
        <v>61579.799999999988</v>
      </c>
      <c r="N50" s="45"/>
      <c r="O50" s="45">
        <f>SUM(O$2:O$48)</f>
        <v>61221</v>
      </c>
      <c r="P50" s="45"/>
      <c r="Q50" s="45">
        <f>SUM(Q$2:Q$48)</f>
        <v>0</v>
      </c>
      <c r="R50" s="45"/>
      <c r="S50" s="45">
        <f>SUM(S$2:S$48)</f>
        <v>0</v>
      </c>
      <c r="T50" s="45"/>
      <c r="U50" s="45">
        <f>SUM(U$2:U$48)</f>
        <v>0</v>
      </c>
      <c r="V50" s="45"/>
      <c r="W50" s="45">
        <f>SUM(W$2:W$48)</f>
        <v>0</v>
      </c>
      <c r="X50" s="45"/>
      <c r="Y50" s="45">
        <f>SUM(Y$2:Y$48)</f>
        <v>0</v>
      </c>
      <c r="Z50" s="45"/>
      <c r="AA50" s="45">
        <f>SUM(AA$2:AA$48)</f>
        <v>0</v>
      </c>
      <c r="AB50" s="45">
        <f>SUM(AB$2:AB$48)</f>
        <v>0</v>
      </c>
      <c r="AC50" s="45"/>
      <c r="AD50" s="45">
        <f>SUM(AD$2:AD$48)</f>
        <v>0</v>
      </c>
    </row>
    <row r="51" spans="1:30" ht="13" x14ac:dyDescent="0.3">
      <c r="A51" s="48" t="s">
        <v>169</v>
      </c>
      <c r="B51" s="49"/>
      <c r="C51" s="49"/>
      <c r="D51" s="49"/>
      <c r="E51" s="50"/>
      <c r="F51" s="50">
        <f>F50-E50</f>
        <v>0</v>
      </c>
      <c r="G51" s="50">
        <f>G50-F50</f>
        <v>-12</v>
      </c>
      <c r="H51" s="51">
        <f>SUM(Tableau3[Progression 0923])</f>
        <v>233.75000000000011</v>
      </c>
      <c r="I51" s="52"/>
      <c r="J51" s="51">
        <f>SUM(Tableau3[Progression 1023])</f>
        <v>60.250000000000014</v>
      </c>
      <c r="K51" s="50">
        <f>K50-I50</f>
        <v>60.249999999992724</v>
      </c>
      <c r="L51" s="51">
        <f>M50-K50</f>
        <v>86.80000000000291</v>
      </c>
      <c r="M51" s="53">
        <f>M50-K50</f>
        <v>86.80000000000291</v>
      </c>
      <c r="N51" s="50"/>
      <c r="O51" s="50">
        <f>O50-M50</f>
        <v>-358.79999999998836</v>
      </c>
      <c r="P51" s="50"/>
      <c r="Q51" s="50">
        <f>Q50-O50</f>
        <v>-61221</v>
      </c>
      <c r="R51" s="50"/>
      <c r="S51" s="50">
        <f>S50-Q50</f>
        <v>0</v>
      </c>
      <c r="T51" s="50"/>
      <c r="U51" s="50">
        <f>U50-S50</f>
        <v>0</v>
      </c>
      <c r="V51" s="50"/>
      <c r="W51" s="50">
        <f>W50-U50</f>
        <v>0</v>
      </c>
      <c r="X51" s="50"/>
      <c r="Y51" s="50">
        <f>Y50-W50</f>
        <v>0</v>
      </c>
      <c r="Z51" s="50"/>
      <c r="AA51" s="50">
        <f>AA50-Y50</f>
        <v>0</v>
      </c>
      <c r="AB51" s="50">
        <f t="shared" ref="AB51" si="2">AB50-AA50</f>
        <v>0</v>
      </c>
      <c r="AC51" s="50"/>
      <c r="AD51" s="50">
        <f>AD50-AB50</f>
        <v>0</v>
      </c>
    </row>
    <row r="52" spans="1:30" ht="13" x14ac:dyDescent="0.3">
      <c r="A52" s="48" t="s">
        <v>170</v>
      </c>
      <c r="B52" s="49"/>
      <c r="C52" s="49"/>
      <c r="D52" s="49"/>
      <c r="E52" s="50">
        <f>AVERAGE(Tableau3[0723])</f>
        <v>1302.3617021276596</v>
      </c>
      <c r="F52" s="50">
        <f>AVERAGE(Tableau3[0823])</f>
        <v>1302.3617021276596</v>
      </c>
      <c r="G52" s="50">
        <f>AVERAGE(Tableau3[0923])</f>
        <v>1302.1063829787233</v>
      </c>
      <c r="H52" s="51">
        <f>AVERAGE(Tableau3[Progression 0923])</f>
        <v>4.9734042553191511</v>
      </c>
      <c r="I52" s="50">
        <f>AVERAGE(Tableau3[1023])</f>
        <v>1307.0797872340424</v>
      </c>
      <c r="J52" s="51">
        <f>AVERAGE(Tableau3[Progression 1023])</f>
        <v>1.2819148936170215</v>
      </c>
      <c r="K52" s="50">
        <f>AVERAGE(Tableau3[1123])</f>
        <v>1308.3617021276593</v>
      </c>
      <c r="L52" s="51">
        <f>AVERAGE(Tableau3[Progression 1123])</f>
        <v>1.8389361702127658</v>
      </c>
      <c r="M52" s="53">
        <f>AVERAGE(Tableau3[1223])</f>
        <v>1310.2085106382976</v>
      </c>
      <c r="N52" s="50">
        <f>AVERAGE(Tableau3[Progression 1223])</f>
        <v>-7.6340425531915006</v>
      </c>
      <c r="O52" s="50">
        <f>AVERAGE(Tableau3[0124])</f>
        <v>1302.5744680851064</v>
      </c>
      <c r="P52" s="50" t="e">
        <f>AVERAGE(Tableau3[Progression 0124])</f>
        <v>#DIV/0!</v>
      </c>
      <c r="Q52" s="50" t="e">
        <f>AVERAGE(Tableau3[0224])</f>
        <v>#DIV/0!</v>
      </c>
      <c r="R52" s="50"/>
      <c r="S52" s="50" t="e">
        <f>AVERAGE(Tableau3[0324])</f>
        <v>#DIV/0!</v>
      </c>
      <c r="T52" s="50"/>
      <c r="U52" s="50" t="e">
        <f>AVERAGE(Tableau3[0424])</f>
        <v>#DIV/0!</v>
      </c>
      <c r="V52" s="50"/>
      <c r="W52" s="50" t="e">
        <f>AVERAGE(Tableau3[0524])</f>
        <v>#DIV/0!</v>
      </c>
      <c r="X52" s="50"/>
      <c r="Y52" s="50" t="e">
        <f>AVERAGE(Tableau3[0624])</f>
        <v>#DIV/0!</v>
      </c>
      <c r="Z52" s="50"/>
      <c r="AA52" s="50" t="e">
        <f>AVERAGE(Tableau3[0724])</f>
        <v>#DIV/0!</v>
      </c>
      <c r="AB52" s="50" t="e">
        <f>AVERAGE(Tableau3[0824])</f>
        <v>#DIV/0!</v>
      </c>
      <c r="AC52" s="50"/>
      <c r="AD52" s="50" t="e">
        <f>AVERAGE(Tableau3[0924])</f>
        <v>#DIV/0!</v>
      </c>
    </row>
    <row r="53" spans="1:30" x14ac:dyDescent="0.25">
      <c r="A53" s="48" t="s">
        <v>171</v>
      </c>
      <c r="B53" s="49"/>
      <c r="C53" s="49"/>
      <c r="D53" s="49"/>
      <c r="E53" s="13">
        <f>MEDIAN(Tableau3[0723])</f>
        <v>1149</v>
      </c>
      <c r="F53" s="13">
        <f>MEDIAN(Tableau3[0823])</f>
        <v>1149</v>
      </c>
      <c r="G53" s="13">
        <f>MEDIAN(Tableau3[0923])</f>
        <v>1149</v>
      </c>
      <c r="H53" s="13"/>
      <c r="I53" s="13">
        <f>MEDIAN(Tableau3[1023])</f>
        <v>1142.7</v>
      </c>
      <c r="J53" s="13">
        <f>MEDIAN(Tableau3[Progression 1023])</f>
        <v>0</v>
      </c>
      <c r="K53" s="13">
        <f>MEDIAN(Tableau3[1123])</f>
        <v>1145.7</v>
      </c>
      <c r="L53" s="13">
        <f>MEDIAN(Tableau3[Progression 1123])</f>
        <v>0</v>
      </c>
      <c r="M53" s="53">
        <f>MEDIAN(Tableau3[1223])</f>
        <v>1154</v>
      </c>
      <c r="N53" s="13">
        <f>MEDIAN(Tableau3[Progression 1223])</f>
        <v>-5</v>
      </c>
      <c r="O53" s="13">
        <f>MEDIAN(Tableau3[0124])</f>
        <v>1149</v>
      </c>
      <c r="P53" s="13" t="e">
        <f>MEDIAN(Tableau3[Progression 0124])</f>
        <v>#NUM!</v>
      </c>
      <c r="Q53" s="13" t="e">
        <f>MEDIAN(Tableau3[0224])</f>
        <v>#NUM!</v>
      </c>
      <c r="R53" s="13" t="e">
        <f>MEDIAN(Tableau3[Progression 0224])</f>
        <v>#NUM!</v>
      </c>
      <c r="S53" s="13" t="e">
        <f>MEDIAN(Tableau3[0324])</f>
        <v>#NUM!</v>
      </c>
      <c r="T53" s="13" t="e">
        <f>MEDIAN(Tableau3[Progression 0324])</f>
        <v>#NUM!</v>
      </c>
      <c r="U53" s="13" t="e">
        <f>MEDIAN(Tableau3[0424])</f>
        <v>#NUM!</v>
      </c>
      <c r="V53" s="13" t="e">
        <f>MEDIAN(Tableau3[Progression 0424])</f>
        <v>#NUM!</v>
      </c>
      <c r="W53" s="13" t="e">
        <f>MEDIAN(Tableau3[0524])</f>
        <v>#NUM!</v>
      </c>
      <c r="X53" s="13"/>
      <c r="Y53" s="13" t="e">
        <f>MEDIAN(Tableau3[0624])</f>
        <v>#NUM!</v>
      </c>
      <c r="Z53" s="13"/>
      <c r="AA53" s="13" t="e">
        <f>MEDIAN(Tableau3[0724])</f>
        <v>#NUM!</v>
      </c>
      <c r="AB53" s="13" t="e">
        <f>MEDIAN(Tableau3[0824])</f>
        <v>#NUM!</v>
      </c>
      <c r="AC53" s="13"/>
      <c r="AD53" s="13" t="e">
        <f>MEDIAN(Tableau3[0924])</f>
        <v>#NUM!</v>
      </c>
    </row>
    <row r="55" spans="1:30" x14ac:dyDescent="0.25">
      <c r="A55" s="54" t="s">
        <v>172</v>
      </c>
      <c r="D55" s="55" t="s">
        <v>173</v>
      </c>
      <c r="F55" s="55"/>
    </row>
    <row r="56" spans="1:30" x14ac:dyDescent="0.25">
      <c r="A56" s="54"/>
      <c r="D56" s="55"/>
    </row>
  </sheetData>
  <conditionalFormatting sqref="J2:J18 H2:H48 L2:L48 N2:N48 P2:P48 R2:R48 T2:T48 V2:V48 X2:X48 Z2:Z48 AC2:AC48 J20:J26 J28:J48">
    <cfRule type="cellIs" dxfId="2" priority="1" stopIfTrue="1" operator="greaterThan">
      <formula>0</formula>
    </cfRule>
    <cfRule type="cellIs" dxfId="1" priority="2" stopIfTrue="1" operator="lessThan">
      <formula>0</formula>
    </cfRule>
    <cfRule type="cellIs" dxfId="0" priority="3" stopIfTrue="1" operator="equal">
      <formula>0</formula>
    </cfRule>
  </conditionalFormatting>
  <dataValidations count="1">
    <dataValidation allowBlank="1" showInputMessage="1" showErrorMessage="1" sqref="D2:D48" xr:uid="{124DCBA1-602D-400D-BECA-82A78FDE41EB}"/>
  </dataValidations>
  <hyperlinks>
    <hyperlink ref="D55" r:id="rId1" location="page-6" xr:uid="{F0386809-500A-46D4-828C-BC050AB82B0D}"/>
  </hyperlinks>
  <pageMargins left="0.7" right="0.7" top="0.75" bottom="0.75" header="0.3" footer="0.3"/>
  <pageSetup paperSize="9"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5A58BCC596A645A8259A568040E20A" ma:contentTypeVersion="12" ma:contentTypeDescription="Create a new document." ma:contentTypeScope="" ma:versionID="3fd41fbbd59abcbd65eaafa5408cc3df">
  <xsd:schema xmlns:xsd="http://www.w3.org/2001/XMLSchema" xmlns:xs="http://www.w3.org/2001/XMLSchema" xmlns:p="http://schemas.microsoft.com/office/2006/metadata/properties" xmlns:ns3="b9de7810-c0e5-4fa1-8e7e-edc35f0360dd" xmlns:ns4="dd00f621-cb5f-44ce-afe1-cfac1ab37c1d" targetNamespace="http://schemas.microsoft.com/office/2006/metadata/properties" ma:root="true" ma:fieldsID="2f7ce9843a898c4b427efbd110b66707" ns3:_="" ns4:_="">
    <xsd:import namespace="b9de7810-c0e5-4fa1-8e7e-edc35f0360dd"/>
    <xsd:import namespace="dd00f621-cb5f-44ce-afe1-cfac1ab37c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e7810-c0e5-4fa1-8e7e-edc35f036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0f621-cb5f-44ce-afe1-cfac1ab37c1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9de7810-c0e5-4fa1-8e7e-edc35f0360dd" xsi:nil="true"/>
  </documentManagement>
</p:properties>
</file>

<file path=customXml/itemProps1.xml><?xml version="1.0" encoding="utf-8"?>
<ds:datastoreItem xmlns:ds="http://schemas.openxmlformats.org/officeDocument/2006/customXml" ds:itemID="{F8DA98A8-1EF8-4F2D-B8C1-2A0EA55703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7CBACD-13EF-437F-B898-8E85B98F24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e7810-c0e5-4fa1-8e7e-edc35f0360dd"/>
    <ds:schemaRef ds:uri="dd00f621-cb5f-44ce-afe1-cfac1ab37c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810A7E-129F-43E4-AD72-A2A9C8C1204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d00f621-cb5f-44ce-afe1-cfac1ab37c1d"/>
    <ds:schemaRef ds:uri="b9de7810-c0e5-4fa1-8e7e-edc35f0360d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Joueurs ASPTT Romans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Vossey</dc:creator>
  <cp:lastModifiedBy>Jean-Baptiste VOSSEY - CABINET VOSSEY</cp:lastModifiedBy>
  <dcterms:created xsi:type="dcterms:W3CDTF">2024-01-01T00:36:19Z</dcterms:created>
  <dcterms:modified xsi:type="dcterms:W3CDTF">2024-01-01T00:38:26Z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0x0101003C5A58BCC596A645A8259A568040E20A</vt:lpwstr>
  </property>
</Properties>
</file>